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6300" activeTab="0"/>
  </bookViews>
  <sheets>
    <sheet name="res land analysis " sheetId="1" r:id="rId1"/>
  </sheets>
  <definedNames>
    <definedName name="_xlnm.Print_Area" localSheetId="0">'res land analysis '!$A$1:$I$87</definedName>
  </definedNames>
  <calcPr fullCalcOnLoad="1"/>
</workbook>
</file>

<file path=xl/sharedStrings.xml><?xml version="1.0" encoding="utf-8"?>
<sst xmlns="http://schemas.openxmlformats.org/spreadsheetml/2006/main" count="180" uniqueCount="138">
  <si>
    <t>Parcel Number</t>
  </si>
  <si>
    <t>Street Address</t>
  </si>
  <si>
    <t>Sale Date</t>
  </si>
  <si>
    <t>Sale Price</t>
  </si>
  <si>
    <t>Adj. Sale $</t>
  </si>
  <si>
    <t>Land Residual</t>
  </si>
  <si>
    <t>Net Acres</t>
  </si>
  <si>
    <t>VACANT</t>
  </si>
  <si>
    <t>02-006-101-00</t>
  </si>
  <si>
    <t>Notes</t>
  </si>
  <si>
    <t>acreage tables</t>
  </si>
  <si>
    <t>acres</t>
  </si>
  <si>
    <t>% of base</t>
  </si>
  <si>
    <t>02-020-402-20</t>
  </si>
  <si>
    <t>S BROADWAY</t>
  </si>
  <si>
    <t>02-005-482-00</t>
  </si>
  <si>
    <t>vacant</t>
  </si>
  <si>
    <t>627 POKEY DR</t>
  </si>
  <si>
    <t>349 clear lake</t>
  </si>
  <si>
    <t>02-040-006-00</t>
  </si>
  <si>
    <t>02-028-402-00</t>
  </si>
  <si>
    <t>w sager rd</t>
  </si>
  <si>
    <t>02-011-351-00</t>
  </si>
  <si>
    <t>Whiskey Run Rd</t>
  </si>
  <si>
    <t>02-016-151-00</t>
  </si>
  <si>
    <t>Vacant</t>
  </si>
  <si>
    <t>617 Pokey Dr</t>
  </si>
  <si>
    <t>02-050-006-00</t>
  </si>
  <si>
    <t>02-050-003-00</t>
  </si>
  <si>
    <t>Residential</t>
  </si>
  <si>
    <t>vac PRI LAKE/VACANT</t>
  </si>
  <si>
    <t>rural res/VACANT</t>
  </si>
  <si>
    <t>$/ACRE</t>
  </si>
  <si>
    <t>clear lake/extracted</t>
  </si>
  <si>
    <t>extracted</t>
  </si>
  <si>
    <t>02-050-004-00</t>
  </si>
  <si>
    <t>621 POKEY DR</t>
  </si>
  <si>
    <t>w/02-001-202-00 / extracted</t>
  </si>
  <si>
    <t>02-035-226-40</t>
  </si>
  <si>
    <t>clear lake / little long lk</t>
  </si>
  <si>
    <t>CONCLUSIONS</t>
  </si>
  <si>
    <t>747 MIXER RD</t>
  </si>
  <si>
    <t>02-026-227-00</t>
  </si>
  <si>
    <t>E Cloverdale rd</t>
  </si>
  <si>
    <t>02-040-012-00</t>
  </si>
  <si>
    <t>305 CLEAR LAKE</t>
  </si>
  <si>
    <t>02-040-030-00</t>
  </si>
  <si>
    <t>291 CLEAR LAKE</t>
  </si>
  <si>
    <t>02-001-227-00</t>
  </si>
  <si>
    <t>E SAGER RD</t>
  </si>
  <si>
    <t xml:space="preserve">vacant LOW WET </t>
  </si>
  <si>
    <t>Extracted</t>
  </si>
  <si>
    <t>02-031-426-30</t>
  </si>
  <si>
    <t>9600 BANFIELD RD</t>
  </si>
  <si>
    <t>02-004-453-00</t>
  </si>
  <si>
    <t>1510 MIXER RD</t>
  </si>
  <si>
    <t>M-37</t>
  </si>
  <si>
    <t>RURAL RES SALES</t>
  </si>
  <si>
    <t>Acres</t>
  </si>
  <si>
    <t>02-018-119-00</t>
  </si>
  <si>
    <t>HENRY RD</t>
  </si>
  <si>
    <t>02-005-477-00</t>
  </si>
  <si>
    <t>WHISKEY RUN DR</t>
  </si>
  <si>
    <t>02-010-351-00</t>
  </si>
  <si>
    <t xml:space="preserve">sales indicate </t>
  </si>
  <si>
    <t>Adj. Sale$</t>
  </si>
  <si>
    <t>LAKE VALUES $/ff</t>
  </si>
  <si>
    <t>Baltimore</t>
  </si>
  <si>
    <t>02-003-276-00</t>
  </si>
  <si>
    <t>4490 BIRD RD</t>
  </si>
  <si>
    <t>02-011-151-00</t>
  </si>
  <si>
    <t>3100 WORGESS RD</t>
  </si>
  <si>
    <t>02-012-351-00</t>
  </si>
  <si>
    <t>5833 CHARLTON PK RD</t>
  </si>
  <si>
    <t>02-016-126-50</t>
  </si>
  <si>
    <t>6120 S M-37 HWY</t>
  </si>
  <si>
    <t>02-032-302-00</t>
  </si>
  <si>
    <t>310 GEETHING LN</t>
  </si>
  <si>
    <t>02-020-376-00</t>
  </si>
  <si>
    <t>7774 S BROADWAY</t>
  </si>
  <si>
    <t>2022 rural res</t>
  </si>
  <si>
    <t>2022 &lt;10ac</t>
  </si>
  <si>
    <t>2022 rates</t>
  </si>
  <si>
    <t>02-016-126-60</t>
  </si>
  <si>
    <t>02-028-127-00</t>
  </si>
  <si>
    <t>1500 E CLOVERDALE RD</t>
  </si>
  <si>
    <t>02-029-101-40</t>
  </si>
  <si>
    <t>8200 S BROADWAY RD</t>
  </si>
  <si>
    <t>No change in Value</t>
  </si>
  <si>
    <t>2023 rural res</t>
  </si>
  <si>
    <t>2023 &lt;10ac</t>
  </si>
  <si>
    <t>land analysis 2023 roll</t>
  </si>
  <si>
    <t>02-032-327-00</t>
  </si>
  <si>
    <t>400 GEETHING LN</t>
  </si>
  <si>
    <t>02-008-320-00</t>
  </si>
  <si>
    <t>190 E BROGAN RD</t>
  </si>
  <si>
    <t>02-008-354-00</t>
  </si>
  <si>
    <t>02-021-354-00</t>
  </si>
  <si>
    <t>1201 E CLOVERDALE RD</t>
  </si>
  <si>
    <t>02-004-104-00</t>
  </si>
  <si>
    <t>4170 S M-37 HWY</t>
  </si>
  <si>
    <t>02-004-433-00</t>
  </si>
  <si>
    <t>1634 MIXER RD</t>
  </si>
  <si>
    <t>7650 NORTH AVE</t>
  </si>
  <si>
    <t>extracted/split</t>
  </si>
  <si>
    <t>02-008-340-00</t>
  </si>
  <si>
    <t>E BROADWAY RD</t>
  </si>
  <si>
    <t>02-012-226-10</t>
  </si>
  <si>
    <t>4802 BIVENS</t>
  </si>
  <si>
    <t>02-018-126-40</t>
  </si>
  <si>
    <t>6125 HENRY RD</t>
  </si>
  <si>
    <t>02-004-177-00</t>
  </si>
  <si>
    <t>4435 S M-37 HWY</t>
  </si>
  <si>
    <t>02-024-202-00</t>
  </si>
  <si>
    <t>02-024-351-00</t>
  </si>
  <si>
    <t>4015 E CLOVERDALE RD</t>
  </si>
  <si>
    <t>02-031-126-00</t>
  </si>
  <si>
    <t>583 WEST DOWLING RD</t>
  </si>
  <si>
    <t>Old Ag bldgs only</t>
  </si>
  <si>
    <t>Private LAKE</t>
  </si>
  <si>
    <t>2023 rates</t>
  </si>
  <si>
    <t>NO Lake sales for 2023</t>
  </si>
  <si>
    <t>AVG $/Ac</t>
  </si>
  <si>
    <t>Average</t>
  </si>
  <si>
    <t>$/FF</t>
  </si>
  <si>
    <t>Front feet</t>
  </si>
  <si>
    <t>PRIVATE LAKE</t>
  </si>
  <si>
    <t>02-040-015-00</t>
  </si>
  <si>
    <t>249 CLEAR LAKE</t>
  </si>
  <si>
    <t>Conclusions</t>
  </si>
  <si>
    <t>Private Lakes</t>
  </si>
  <si>
    <t>for 2023</t>
  </si>
  <si>
    <t>a 16% decrease</t>
  </si>
  <si>
    <t>Curve based</t>
  </si>
  <si>
    <t>on available sales</t>
  </si>
  <si>
    <t xml:space="preserve">Rural Res </t>
  </si>
  <si>
    <t xml:space="preserve">Land Value </t>
  </si>
  <si>
    <t>Grid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</si>
</sst>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_);[Red]\(#0.00\)"/>
    <numFmt numFmtId="165" formatCode="mm/dd/yyyy"/>
    <numFmt numFmtId="166" formatCode="#,##0.0_);[Red]\(#,##0.0\)"/>
    <numFmt numFmtId="167" formatCode="#0.0_);[Red]\(#0.0\)"/>
    <numFmt numFmtId="168" formatCode="&quot;$&quot;#,##0_);[Red]\(&quot;$&quot;#,##0.00\)"/>
    <numFmt numFmtId="169" formatCode="0.0"/>
    <numFmt numFmtId="170" formatCode="&quot;$&quot;#,##0"/>
    <numFmt numFmtId="171" formatCode="0.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dddd\,\ mmmm\ dd\,\ yyyy"/>
    <numFmt numFmtId="175" formatCode="[$-409]h:mm:ss\ AM/PM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"/>
    <numFmt numFmtId="182" formatCode="0.00000"/>
    <numFmt numFmtId="183" formatCode="mm/dd/yy"/>
    <numFmt numFmtId="184" formatCode="##,##0_);[Red]\(##,##0\)"/>
    <numFmt numFmtId="185" formatCode="###0_);[Red]\(###0\)"/>
    <numFmt numFmtId="186" formatCode="#,###,##0_);[Red]\(#,###,##0\)"/>
    <numFmt numFmtId="187" formatCode="#0.0000_);[Red]\(#0.0000\)"/>
    <numFmt numFmtId="188" formatCode="#0.00000_);[Red]\(#0.00000\)"/>
    <numFmt numFmtId="189" formatCode="#0.000000_);[Red]\(#0.000000\)"/>
    <numFmt numFmtId="190" formatCode="&quot;$&quot;#,##0.0_);[Red]\(&quot;$&quot;#,##0.0\)"/>
    <numFmt numFmtId="191" formatCode="0.0%"/>
    <numFmt numFmtId="192" formatCode="_([$$-409]* #,##0.00_);_([$$-409]* \(#,##0.00\);_([$$-409]* &quot;-&quot;??_);_(@_)"/>
    <numFmt numFmtId="193" formatCode="0.000%"/>
    <numFmt numFmtId="194" formatCode="0.0000%"/>
    <numFmt numFmtId="195" formatCode="0.00000%"/>
    <numFmt numFmtId="196" formatCode="&quot;$&quot;#,##0.00"/>
    <numFmt numFmtId="197" formatCode="&quot;$&quot;#,##0.0"/>
    <numFmt numFmtId="198" formatCode="[$-409]dddd\,\ mmmm\ d\,\ yyyy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b/>
      <i/>
      <sz val="10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Calibri"/>
      <family val="2"/>
    </font>
    <font>
      <sz val="10"/>
      <color indexed="62"/>
      <name val="Arial"/>
      <family val="2"/>
    </font>
    <font>
      <b/>
      <i/>
      <sz val="10"/>
      <color indexed="62"/>
      <name val="Comic Sans MS"/>
      <family val="4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sz val="10"/>
      <color indexed="56"/>
      <name val="Calibri"/>
      <family val="2"/>
    </font>
    <font>
      <i/>
      <sz val="10"/>
      <color indexed="56"/>
      <name val="Arial"/>
      <family val="2"/>
    </font>
    <font>
      <sz val="10"/>
      <color indexed="60"/>
      <name val="Calibri"/>
      <family val="2"/>
    </font>
    <font>
      <i/>
      <u val="single"/>
      <sz val="10"/>
      <color indexed="6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Calibri"/>
      <family val="2"/>
    </font>
    <font>
      <sz val="10"/>
      <color theme="3" tint="0.39998000860214233"/>
      <name val="Arial"/>
      <family val="2"/>
    </font>
    <font>
      <b/>
      <i/>
      <sz val="10"/>
      <color theme="3" tint="0.39998000860214233"/>
      <name val="Comic Sans MS"/>
      <family val="4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10"/>
      <color rgb="FF00B050"/>
      <name val="Arial"/>
      <family val="2"/>
    </font>
    <font>
      <sz val="10"/>
      <color rgb="FF002060"/>
      <name val="Calibri"/>
      <family val="2"/>
    </font>
    <font>
      <i/>
      <sz val="10"/>
      <color rgb="FF002060"/>
      <name val="Arial"/>
      <family val="2"/>
    </font>
    <font>
      <sz val="10"/>
      <color rgb="FFC00000"/>
      <name val="Calibri"/>
      <family val="2"/>
    </font>
    <font>
      <sz val="11"/>
      <color rgb="FFC00000"/>
      <name val="Calibri"/>
      <family val="2"/>
    </font>
    <font>
      <i/>
      <u val="single"/>
      <sz val="10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8" fontId="6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 quotePrefix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6" fontId="63" fillId="0" borderId="0" xfId="0" applyNumberFormat="1" applyFont="1" applyAlignment="1">
      <alignment/>
    </xf>
    <xf numFmtId="40" fontId="63" fillId="0" borderId="0" xfId="0" applyNumberFormat="1" applyFont="1" applyAlignment="1">
      <alignment/>
    </xf>
    <xf numFmtId="166" fontId="63" fillId="0" borderId="0" xfId="0" applyNumberFormat="1" applyFont="1" applyAlignment="1">
      <alignment/>
    </xf>
    <xf numFmtId="167" fontId="63" fillId="0" borderId="0" xfId="0" applyNumberFormat="1" applyFont="1" applyAlignment="1">
      <alignment/>
    </xf>
    <xf numFmtId="8" fontId="63" fillId="0" borderId="0" xfId="0" applyNumberFormat="1" applyFont="1" applyAlignment="1">
      <alignment/>
    </xf>
    <xf numFmtId="0" fontId="6" fillId="0" borderId="0" xfId="0" applyFont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 quotePrefix="1">
      <alignment/>
    </xf>
    <xf numFmtId="6" fontId="6" fillId="0" borderId="10" xfId="0" applyNumberFormat="1" applyFont="1" applyBorder="1" applyAlignment="1">
      <alignment horizontal="center"/>
    </xf>
    <xf numFmtId="6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6" fillId="0" borderId="10" xfId="61" applyFont="1" applyBorder="1" applyAlignment="1">
      <alignment horizontal="center"/>
    </xf>
    <xf numFmtId="40" fontId="6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6" fontId="0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6" fillId="0" borderId="10" xfId="57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40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9" fontId="0" fillId="0" borderId="10" xfId="6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69" fillId="33" borderId="0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14" fontId="6" fillId="0" borderId="10" xfId="57" applyNumberFormat="1" applyFont="1" applyBorder="1" applyAlignment="1">
      <alignment horizontal="center"/>
      <protection/>
    </xf>
    <xf numFmtId="14" fontId="0" fillId="0" borderId="0" xfId="0" applyNumberFormat="1" applyFont="1" applyFill="1" applyBorder="1" applyAlignment="1">
      <alignment horizontal="center"/>
    </xf>
    <xf numFmtId="170" fontId="6" fillId="0" borderId="10" xfId="57" applyNumberFormat="1" applyFont="1" applyBorder="1" applyAlignment="1">
      <alignment horizontal="center"/>
      <protection/>
    </xf>
    <xf numFmtId="170" fontId="6" fillId="0" borderId="10" xfId="44" applyNumberFormat="1" applyFont="1" applyBorder="1" applyAlignment="1">
      <alignment horizontal="center"/>
    </xf>
    <xf numFmtId="170" fontId="6" fillId="0" borderId="0" xfId="44" applyNumberFormat="1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170" fontId="6" fillId="0" borderId="10" xfId="57" applyNumberFormat="1" applyFont="1" applyBorder="1" applyAlignment="1">
      <alignment horizontal="center"/>
      <protection/>
    </xf>
    <xf numFmtId="170" fontId="0" fillId="0" borderId="0" xfId="0" applyNumberFormat="1" applyFont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6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40" fontId="6" fillId="0" borderId="0" xfId="0" applyNumberFormat="1" applyFont="1" applyAlignment="1">
      <alignment horizontal="center"/>
    </xf>
    <xf numFmtId="40" fontId="6" fillId="0" borderId="10" xfId="0" applyNumberFormat="1" applyFont="1" applyBorder="1" applyAlignment="1">
      <alignment horizontal="center"/>
    </xf>
    <xf numFmtId="40" fontId="6" fillId="0" borderId="0" xfId="0" applyNumberFormat="1" applyFont="1" applyBorder="1" applyAlignment="1">
      <alignment horizontal="center"/>
    </xf>
    <xf numFmtId="40" fontId="0" fillId="0" borderId="10" xfId="0" applyNumberFormat="1" applyFont="1" applyBorder="1" applyAlignment="1">
      <alignment horizontal="center"/>
    </xf>
    <xf numFmtId="40" fontId="0" fillId="0" borderId="0" xfId="0" applyNumberFormat="1" applyAlignment="1">
      <alignment horizontal="center"/>
    </xf>
    <xf numFmtId="0" fontId="71" fillId="0" borderId="0" xfId="57" applyFont="1" applyAlignment="1">
      <alignment horizontal="center"/>
      <protection/>
    </xf>
    <xf numFmtId="0" fontId="72" fillId="0" borderId="0" xfId="57" applyFont="1" applyAlignment="1">
      <alignment horizontal="center"/>
      <protection/>
    </xf>
    <xf numFmtId="0" fontId="73" fillId="0" borderId="0" xfId="0" applyFont="1" applyAlignment="1">
      <alignment horizontal="center"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11" xfId="57" applyFont="1" applyBorder="1" applyAlignment="1">
      <alignment horizontal="center"/>
      <protection/>
    </xf>
    <xf numFmtId="14" fontId="6" fillId="0" borderId="11" xfId="57" applyNumberFormat="1" applyFont="1" applyBorder="1" applyAlignment="1">
      <alignment horizontal="center"/>
      <protection/>
    </xf>
    <xf numFmtId="170" fontId="6" fillId="0" borderId="11" xfId="57" applyNumberFormat="1" applyFont="1" applyBorder="1" applyAlignment="1">
      <alignment horizontal="center"/>
      <protection/>
    </xf>
    <xf numFmtId="170" fontId="6" fillId="0" borderId="11" xfId="44" applyNumberFormat="1" applyFont="1" applyBorder="1" applyAlignment="1">
      <alignment horizontal="center"/>
    </xf>
    <xf numFmtId="40" fontId="6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170" fontId="0" fillId="0" borderId="12" xfId="0" applyNumberFormat="1" applyFont="1" applyBorder="1" applyAlignment="1">
      <alignment horizontal="center"/>
    </xf>
    <xf numFmtId="40" fontId="0" fillId="0" borderId="12" xfId="0" applyNumberFormat="1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4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57" applyFont="1" applyBorder="1" applyAlignment="1">
      <alignment horizontal="center"/>
      <protection/>
    </xf>
    <xf numFmtId="14" fontId="6" fillId="0" borderId="0" xfId="57" applyNumberFormat="1" applyFont="1" applyBorder="1" applyAlignment="1">
      <alignment horizontal="center"/>
      <protection/>
    </xf>
    <xf numFmtId="170" fontId="6" fillId="0" borderId="0" xfId="57" applyNumberFormat="1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40" fontId="6" fillId="0" borderId="10" xfId="57" applyNumberFormat="1" applyFont="1" applyBorder="1" applyAlignment="1">
      <alignment horizontal="center"/>
      <protection/>
    </xf>
    <xf numFmtId="0" fontId="6" fillId="0" borderId="13" xfId="57" applyFont="1" applyBorder="1" applyAlignment="1">
      <alignment horizontal="center"/>
      <protection/>
    </xf>
    <xf numFmtId="14" fontId="6" fillId="0" borderId="13" xfId="57" applyNumberFormat="1" applyFont="1" applyBorder="1" applyAlignment="1">
      <alignment horizontal="center"/>
      <protection/>
    </xf>
    <xf numFmtId="170" fontId="6" fillId="0" borderId="13" xfId="57" applyNumberFormat="1" applyFont="1" applyBorder="1" applyAlignment="1">
      <alignment horizontal="center"/>
      <protection/>
    </xf>
    <xf numFmtId="170" fontId="6" fillId="0" borderId="13" xfId="44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7" fillId="0" borderId="0" xfId="0" applyFont="1" applyAlignment="1">
      <alignment horizontal="center"/>
    </xf>
    <xf numFmtId="40" fontId="6" fillId="34" borderId="10" xfId="0" applyNumberFormat="1" applyFont="1" applyFill="1" applyBorder="1" applyAlignment="1">
      <alignment horizontal="center"/>
    </xf>
    <xf numFmtId="170" fontId="6" fillId="34" borderId="10" xfId="44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6" fontId="6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170" fontId="6" fillId="34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70" fontId="0" fillId="34" borderId="10" xfId="0" applyNumberFormat="1" applyFont="1" applyFill="1" applyBorder="1" applyAlignment="1">
      <alignment horizontal="center"/>
    </xf>
    <xf numFmtId="40" fontId="0" fillId="34" borderId="0" xfId="0" applyNumberFormat="1" applyFont="1" applyFill="1" applyBorder="1" applyAlignment="1">
      <alignment horizontal="center"/>
    </xf>
    <xf numFmtId="170" fontId="0" fillId="34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6" fillId="35" borderId="0" xfId="57" applyFont="1" applyFill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183" fontId="6" fillId="0" borderId="0" xfId="57" applyNumberFormat="1" applyFont="1" applyAlignment="1">
      <alignment horizontal="center"/>
      <protection/>
    </xf>
    <xf numFmtId="6" fontId="6" fillId="0" borderId="0" xfId="57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66" fillId="0" borderId="10" xfId="0" applyFont="1" applyBorder="1" applyAlignment="1">
      <alignment horizontal="center"/>
    </xf>
    <xf numFmtId="14" fontId="66" fillId="0" borderId="10" xfId="0" applyNumberFormat="1" applyFont="1" applyBorder="1" applyAlignment="1">
      <alignment horizontal="center"/>
    </xf>
    <xf numFmtId="170" fontId="66" fillId="0" borderId="10" xfId="0" applyNumberFormat="1" applyFont="1" applyBorder="1" applyAlignment="1">
      <alignment horizontal="center"/>
    </xf>
    <xf numFmtId="40" fontId="66" fillId="0" borderId="10" xfId="0" applyNumberFormat="1" applyFont="1" applyBorder="1" applyAlignment="1">
      <alignment horizontal="center"/>
    </xf>
    <xf numFmtId="6" fontId="66" fillId="0" borderId="1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6" fontId="65" fillId="0" borderId="0" xfId="0" applyNumberFormat="1" applyFont="1" applyAlignment="1">
      <alignment/>
    </xf>
    <xf numFmtId="166" fontId="65" fillId="0" borderId="0" xfId="0" applyNumberFormat="1" applyFont="1" applyAlignment="1">
      <alignment/>
    </xf>
    <xf numFmtId="167" fontId="65" fillId="0" borderId="0" xfId="0" applyNumberFormat="1" applyFont="1" applyAlignment="1">
      <alignment/>
    </xf>
    <xf numFmtId="8" fontId="65" fillId="0" borderId="0" xfId="0" applyNumberFormat="1" applyFont="1" applyAlignment="1">
      <alignment/>
    </xf>
    <xf numFmtId="40" fontId="65" fillId="0" borderId="0" xfId="0" applyNumberFormat="1" applyFont="1" applyAlignment="1">
      <alignment/>
    </xf>
    <xf numFmtId="0" fontId="65" fillId="0" borderId="0" xfId="0" applyFont="1" applyAlignment="1" quotePrefix="1">
      <alignment/>
    </xf>
    <xf numFmtId="170" fontId="0" fillId="34" borderId="12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0" fontId="6" fillId="0" borderId="14" xfId="0" applyFont="1" applyFill="1" applyBorder="1" applyAlignment="1">
      <alignment horizontal="center"/>
    </xf>
    <xf numFmtId="0" fontId="6" fillId="0" borderId="10" xfId="57" applyFont="1" applyBorder="1" applyAlignment="1">
      <alignment horizontal="left"/>
      <protection/>
    </xf>
    <xf numFmtId="183" fontId="6" fillId="0" borderId="10" xfId="57" applyNumberFormat="1" applyFont="1" applyBorder="1" applyAlignment="1">
      <alignment horizontal="center"/>
      <protection/>
    </xf>
    <xf numFmtId="6" fontId="6" fillId="0" borderId="10" xfId="57" applyNumberFormat="1" applyFont="1" applyBorder="1" applyAlignment="1">
      <alignment horizontal="center"/>
      <protection/>
    </xf>
    <xf numFmtId="0" fontId="42" fillId="0" borderId="10" xfId="57" applyFont="1" applyBorder="1" applyAlignment="1">
      <alignment horizontal="center"/>
      <protection/>
    </xf>
    <xf numFmtId="183" fontId="42" fillId="0" borderId="10" xfId="57" applyNumberFormat="1" applyFont="1" applyBorder="1" applyAlignment="1">
      <alignment horizontal="center"/>
      <protection/>
    </xf>
    <xf numFmtId="6" fontId="42" fillId="0" borderId="10" xfId="57" applyNumberFormat="1" applyFont="1" applyBorder="1" applyAlignment="1">
      <alignment horizontal="center"/>
      <protection/>
    </xf>
    <xf numFmtId="40" fontId="42" fillId="0" borderId="10" xfId="57" applyNumberFormat="1" applyFont="1" applyBorder="1" applyAlignment="1">
      <alignment horizontal="center"/>
      <protection/>
    </xf>
    <xf numFmtId="170" fontId="6" fillId="34" borderId="0" xfId="44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170" fontId="0" fillId="0" borderId="0" xfId="0" applyNumberForma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3"/>
  <sheetViews>
    <sheetView tabSelected="1" zoomScale="130" zoomScaleNormal="130" zoomScalePageLayoutView="0" workbookViewId="0" topLeftCell="C1">
      <selection activeCell="C3" sqref="A3:IV3"/>
    </sheetView>
  </sheetViews>
  <sheetFormatPr defaultColWidth="9.140625" defaultRowHeight="12.75"/>
  <cols>
    <col min="1" max="1" width="18.00390625" style="0" customWidth="1"/>
    <col min="2" max="2" width="20.421875" style="0" customWidth="1"/>
    <col min="3" max="3" width="20.7109375" style="45" bestFit="1" customWidth="1"/>
    <col min="4" max="4" width="12.140625" style="82" customWidth="1"/>
    <col min="5" max="5" width="10.421875" style="82" customWidth="1"/>
    <col min="6" max="6" width="14.7109375" style="82" bestFit="1" customWidth="1"/>
    <col min="7" max="7" width="10.00390625" style="87" bestFit="1" customWidth="1"/>
    <col min="8" max="8" width="12.8515625" style="82" customWidth="1"/>
    <col min="9" max="9" width="28.28125" style="0" customWidth="1"/>
    <col min="10" max="10" width="21.57421875" style="0" customWidth="1"/>
  </cols>
  <sheetData>
    <row r="1" spans="1:10" ht="12.75">
      <c r="A1" s="4" t="s">
        <v>29</v>
      </c>
      <c r="B1" s="4" t="s">
        <v>91</v>
      </c>
      <c r="C1" s="92" t="s">
        <v>67</v>
      </c>
      <c r="D1" s="81" t="s">
        <v>135</v>
      </c>
      <c r="E1" s="81" t="s">
        <v>136</v>
      </c>
      <c r="F1" s="81" t="s">
        <v>137</v>
      </c>
      <c r="G1" s="83"/>
      <c r="H1" s="81"/>
      <c r="I1" s="13"/>
      <c r="J1" s="13"/>
    </row>
    <row r="2" spans="1:10" ht="12.75">
      <c r="A2" s="98" t="s">
        <v>0</v>
      </c>
      <c r="B2" s="98" t="s">
        <v>1</v>
      </c>
      <c r="C2" s="99" t="s">
        <v>2</v>
      </c>
      <c r="D2" s="100" t="s">
        <v>3</v>
      </c>
      <c r="E2" s="100" t="s">
        <v>4</v>
      </c>
      <c r="F2" s="100" t="s">
        <v>5</v>
      </c>
      <c r="G2" s="101" t="s">
        <v>125</v>
      </c>
      <c r="H2" s="146" t="s">
        <v>124</v>
      </c>
      <c r="I2" s="98" t="s">
        <v>9</v>
      </c>
      <c r="J2" s="5"/>
    </row>
    <row r="3" spans="1:20" s="29" customFormat="1" ht="14.25" customHeight="1">
      <c r="A3" s="134" t="s">
        <v>28</v>
      </c>
      <c r="B3" s="134" t="s">
        <v>17</v>
      </c>
      <c r="C3" s="135">
        <v>43913</v>
      </c>
      <c r="D3" s="136">
        <v>399900</v>
      </c>
      <c r="E3" s="136">
        <v>399900</v>
      </c>
      <c r="F3" s="136">
        <v>74227</v>
      </c>
      <c r="G3" s="137">
        <v>93</v>
      </c>
      <c r="H3" s="136">
        <f>F3/G3</f>
        <v>798.1397849462365</v>
      </c>
      <c r="I3" s="138" t="s">
        <v>34</v>
      </c>
      <c r="J3" s="139"/>
      <c r="K3" s="140"/>
      <c r="L3" s="141"/>
      <c r="M3" s="142"/>
      <c r="O3" s="140"/>
      <c r="Q3" s="143"/>
      <c r="R3" s="144"/>
      <c r="S3" s="145"/>
      <c r="T3" s="145"/>
    </row>
    <row r="4" spans="1:20" s="20" customFormat="1" ht="12.75">
      <c r="A4" s="37" t="s">
        <v>27</v>
      </c>
      <c r="B4" s="37" t="s">
        <v>26</v>
      </c>
      <c r="C4" s="43">
        <v>42062</v>
      </c>
      <c r="D4" s="47">
        <v>148000</v>
      </c>
      <c r="E4" s="47">
        <v>148000</v>
      </c>
      <c r="F4" s="47">
        <v>34311</v>
      </c>
      <c r="G4" s="38">
        <v>170</v>
      </c>
      <c r="H4" s="136">
        <f aca="true" t="shared" si="0" ref="H4:H9">F4/G4</f>
        <v>201.8294117647059</v>
      </c>
      <c r="I4" s="32" t="s">
        <v>34</v>
      </c>
      <c r="J4" s="18"/>
      <c r="K4" s="22"/>
      <c r="L4" s="24"/>
      <c r="M4" s="25"/>
      <c r="O4" s="22"/>
      <c r="Q4" s="26"/>
      <c r="R4" s="23"/>
      <c r="S4" s="19"/>
      <c r="T4" s="19"/>
    </row>
    <row r="5" spans="1:10" s="1" customFormat="1" ht="12.75">
      <c r="A5" s="37" t="s">
        <v>19</v>
      </c>
      <c r="B5" s="37" t="s">
        <v>18</v>
      </c>
      <c r="C5" s="43">
        <v>43738</v>
      </c>
      <c r="D5" s="47">
        <v>278000</v>
      </c>
      <c r="E5" s="47">
        <v>278000</v>
      </c>
      <c r="F5" s="47">
        <v>56038</v>
      </c>
      <c r="G5" s="38">
        <v>91</v>
      </c>
      <c r="H5" s="136">
        <f t="shared" si="0"/>
        <v>615.8021978021978</v>
      </c>
      <c r="I5" s="37" t="s">
        <v>33</v>
      </c>
      <c r="J5" s="15"/>
    </row>
    <row r="6" spans="1:9" s="27" customFormat="1" ht="12.75">
      <c r="A6" s="39" t="s">
        <v>35</v>
      </c>
      <c r="B6" s="39" t="s">
        <v>36</v>
      </c>
      <c r="C6" s="44">
        <v>42583</v>
      </c>
      <c r="D6" s="75">
        <v>225000</v>
      </c>
      <c r="E6" s="75">
        <v>225000</v>
      </c>
      <c r="F6" s="75">
        <f>E6-84763</f>
        <v>140237</v>
      </c>
      <c r="G6" s="84">
        <v>150</v>
      </c>
      <c r="H6" s="136">
        <f t="shared" si="0"/>
        <v>934.9133333333333</v>
      </c>
      <c r="I6" s="39" t="s">
        <v>37</v>
      </c>
    </row>
    <row r="7" spans="1:9" s="36" customFormat="1" ht="12.75">
      <c r="A7" s="39" t="s">
        <v>44</v>
      </c>
      <c r="B7" s="39" t="s">
        <v>45</v>
      </c>
      <c r="C7" s="44">
        <v>43089</v>
      </c>
      <c r="D7" s="75">
        <v>118000</v>
      </c>
      <c r="E7" s="75">
        <v>118000</v>
      </c>
      <c r="F7" s="75">
        <v>59561</v>
      </c>
      <c r="G7" s="84">
        <v>50</v>
      </c>
      <c r="H7" s="136">
        <f t="shared" si="0"/>
        <v>1191.22</v>
      </c>
      <c r="I7" s="39" t="s">
        <v>34</v>
      </c>
    </row>
    <row r="8" spans="1:9" ht="12.75">
      <c r="A8" s="133" t="s">
        <v>127</v>
      </c>
      <c r="B8" s="133" t="s">
        <v>128</v>
      </c>
      <c r="C8" s="45">
        <v>43567</v>
      </c>
      <c r="D8" s="82">
        <v>235395</v>
      </c>
      <c r="E8" s="82">
        <v>235395</v>
      </c>
      <c r="F8" s="82">
        <v>42845</v>
      </c>
      <c r="G8" s="87">
        <v>116</v>
      </c>
      <c r="H8" s="136">
        <f t="shared" si="0"/>
        <v>369.3534482758621</v>
      </c>
      <c r="I8" s="149" t="s">
        <v>34</v>
      </c>
    </row>
    <row r="9" spans="1:9" s="36" customFormat="1" ht="12.75">
      <c r="A9" s="39" t="s">
        <v>46</v>
      </c>
      <c r="B9" s="39" t="s">
        <v>47</v>
      </c>
      <c r="C9" s="44">
        <v>43101</v>
      </c>
      <c r="D9" s="75">
        <v>122000</v>
      </c>
      <c r="E9" s="75">
        <v>122000</v>
      </c>
      <c r="F9" s="75">
        <v>76969</v>
      </c>
      <c r="G9" s="84">
        <v>50</v>
      </c>
      <c r="H9" s="136">
        <f t="shared" si="0"/>
        <v>1539.38</v>
      </c>
      <c r="I9" s="39" t="s">
        <v>34</v>
      </c>
    </row>
    <row r="10" spans="1:9" ht="14.25" customHeight="1">
      <c r="A10" s="42"/>
      <c r="B10" s="147" t="s">
        <v>129</v>
      </c>
      <c r="C10" s="128" t="s">
        <v>121</v>
      </c>
      <c r="D10" s="79"/>
      <c r="E10" s="79"/>
      <c r="F10" s="79"/>
      <c r="G10" s="126" t="s">
        <v>123</v>
      </c>
      <c r="H10" s="127">
        <f>AVERAGE(H3:H9)</f>
        <v>807.2340251603338</v>
      </c>
      <c r="I10" s="10"/>
    </row>
    <row r="11" spans="1:9" ht="12.75">
      <c r="A11" s="65" t="s">
        <v>66</v>
      </c>
      <c r="B11" s="55" t="s">
        <v>82</v>
      </c>
      <c r="C11" s="125" t="s">
        <v>120</v>
      </c>
      <c r="D11" s="66" t="s">
        <v>12</v>
      </c>
      <c r="E11" s="79"/>
      <c r="F11" s="79"/>
      <c r="G11" s="60"/>
      <c r="H11" s="79"/>
      <c r="I11" s="10"/>
    </row>
    <row r="12" spans="1:9" ht="12.75">
      <c r="A12" s="67" t="s">
        <v>39</v>
      </c>
      <c r="B12" s="49">
        <v>617</v>
      </c>
      <c r="C12" s="49">
        <f>B12*D12</f>
        <v>617</v>
      </c>
      <c r="D12" s="68">
        <v>1</v>
      </c>
      <c r="E12" s="102"/>
      <c r="F12" s="79"/>
      <c r="G12" s="60"/>
      <c r="H12" s="79"/>
      <c r="I12" s="10"/>
    </row>
    <row r="13" spans="2:9" ht="12.75">
      <c r="B13" s="104"/>
      <c r="C13" s="129" t="s">
        <v>88</v>
      </c>
      <c r="D13" s="103"/>
      <c r="E13" s="102"/>
      <c r="F13" s="102"/>
      <c r="G13" s="105"/>
      <c r="H13" s="102"/>
      <c r="I13" s="106"/>
    </row>
    <row r="14" spans="1:9" s="36" customFormat="1" ht="12.75">
      <c r="A14" s="148" t="s">
        <v>130</v>
      </c>
      <c r="B14" s="108"/>
      <c r="D14" s="107"/>
      <c r="E14" s="109"/>
      <c r="F14" s="76"/>
      <c r="G14" s="85"/>
      <c r="H14" s="76"/>
      <c r="I14" s="58"/>
    </row>
    <row r="15" spans="1:9" s="117" customFormat="1" ht="12.75">
      <c r="A15" s="64" t="s">
        <v>78</v>
      </c>
      <c r="B15" s="64" t="s">
        <v>79</v>
      </c>
      <c r="C15" s="151">
        <v>43643</v>
      </c>
      <c r="D15" s="152">
        <v>399900</v>
      </c>
      <c r="E15" s="75">
        <v>399900</v>
      </c>
      <c r="F15" s="75">
        <v>331135</v>
      </c>
      <c r="G15" s="84">
        <v>76.59</v>
      </c>
      <c r="H15" s="75">
        <f>F15/G15</f>
        <v>4323.475649562606</v>
      </c>
      <c r="I15" s="39" t="s">
        <v>126</v>
      </c>
    </row>
    <row r="16" spans="1:9" s="117" customFormat="1" ht="12.75">
      <c r="A16" s="130"/>
      <c r="B16" s="130"/>
      <c r="C16" s="131"/>
      <c r="D16" s="132"/>
      <c r="E16" s="76"/>
      <c r="F16" s="76"/>
      <c r="G16" s="85"/>
      <c r="H16" s="76"/>
      <c r="I16" s="58"/>
    </row>
    <row r="17" spans="1:10" s="71" customFormat="1" ht="12.75">
      <c r="A17" s="61" t="s">
        <v>57</v>
      </c>
      <c r="B17" s="58"/>
      <c r="C17" s="69"/>
      <c r="D17" s="76"/>
      <c r="E17" s="76"/>
      <c r="F17" s="76"/>
      <c r="G17" s="85"/>
      <c r="H17" s="76"/>
      <c r="I17" s="58"/>
      <c r="J17" s="70"/>
    </row>
    <row r="18" spans="1:11" s="5" customFormat="1" ht="14.25" customHeight="1">
      <c r="A18" s="5" t="s">
        <v>0</v>
      </c>
      <c r="B18" s="51" t="s">
        <v>1</v>
      </c>
      <c r="C18" s="46" t="s">
        <v>2</v>
      </c>
      <c r="D18" s="77" t="s">
        <v>3</v>
      </c>
      <c r="E18" s="77" t="s">
        <v>65</v>
      </c>
      <c r="F18" s="77" t="s">
        <v>5</v>
      </c>
      <c r="G18" s="53" t="s">
        <v>6</v>
      </c>
      <c r="H18" s="157" t="s">
        <v>32</v>
      </c>
      <c r="I18" s="33" t="s">
        <v>9</v>
      </c>
      <c r="J18" s="14"/>
      <c r="K18" s="9"/>
    </row>
    <row r="19" spans="1:9" s="30" customFormat="1" ht="12.75">
      <c r="A19" s="64" t="s">
        <v>83</v>
      </c>
      <c r="B19" s="64" t="s">
        <v>75</v>
      </c>
      <c r="C19" s="72">
        <v>44076</v>
      </c>
      <c r="D19" s="78">
        <v>178000</v>
      </c>
      <c r="E19" s="78">
        <v>178000</v>
      </c>
      <c r="F19" s="75">
        <v>89890</v>
      </c>
      <c r="G19" s="84">
        <v>1.96</v>
      </c>
      <c r="H19" s="75">
        <f aca="true" t="shared" si="1" ref="H19:H29">F19/G19</f>
        <v>45862.244897959186</v>
      </c>
      <c r="I19" s="39" t="s">
        <v>34</v>
      </c>
    </row>
    <row r="20" spans="1:9" s="30" customFormat="1" ht="12.75">
      <c r="A20" s="39" t="s">
        <v>113</v>
      </c>
      <c r="B20" s="39" t="s">
        <v>103</v>
      </c>
      <c r="C20" s="44">
        <v>44344</v>
      </c>
      <c r="D20" s="75">
        <v>200000</v>
      </c>
      <c r="E20" s="75">
        <v>200000</v>
      </c>
      <c r="F20" s="75">
        <v>90404</v>
      </c>
      <c r="G20" s="84">
        <v>5</v>
      </c>
      <c r="H20" s="75">
        <f t="shared" si="1"/>
        <v>18080.8</v>
      </c>
      <c r="I20" s="39" t="s">
        <v>104</v>
      </c>
    </row>
    <row r="21" spans="1:9" s="36" customFormat="1" ht="12.75">
      <c r="A21" s="39" t="s">
        <v>96</v>
      </c>
      <c r="B21" s="39" t="s">
        <v>14</v>
      </c>
      <c r="C21" s="44">
        <v>44581</v>
      </c>
      <c r="D21" s="35">
        <v>85000</v>
      </c>
      <c r="E21" s="35">
        <v>85000</v>
      </c>
      <c r="F21" s="35">
        <v>85000</v>
      </c>
      <c r="G21" s="84">
        <v>10</v>
      </c>
      <c r="H21" s="75">
        <f t="shared" si="1"/>
        <v>8500</v>
      </c>
      <c r="I21" s="110" t="s">
        <v>7</v>
      </c>
    </row>
    <row r="22" spans="1:9" s="30" customFormat="1" ht="12.75">
      <c r="A22" s="39" t="s">
        <v>92</v>
      </c>
      <c r="B22" s="39" t="s">
        <v>93</v>
      </c>
      <c r="C22" s="44">
        <v>44510</v>
      </c>
      <c r="D22" s="75">
        <v>290000</v>
      </c>
      <c r="E22" s="75">
        <v>290000</v>
      </c>
      <c r="F22" s="75">
        <v>114693</v>
      </c>
      <c r="G22" s="84">
        <v>10.1</v>
      </c>
      <c r="H22" s="75">
        <f t="shared" si="1"/>
        <v>11355.742574257427</v>
      </c>
      <c r="I22" s="39" t="s">
        <v>34</v>
      </c>
    </row>
    <row r="23" spans="1:10" s="29" customFormat="1" ht="15">
      <c r="A23" s="153" t="s">
        <v>76</v>
      </c>
      <c r="B23" s="153" t="s">
        <v>77</v>
      </c>
      <c r="C23" s="154">
        <v>44225</v>
      </c>
      <c r="D23" s="155">
        <v>299000</v>
      </c>
      <c r="E23" s="155">
        <v>299000</v>
      </c>
      <c r="F23" s="155">
        <v>22930</v>
      </c>
      <c r="G23" s="156">
        <v>10.1</v>
      </c>
      <c r="H23" s="75">
        <f t="shared" si="1"/>
        <v>2270.2970297029706</v>
      </c>
      <c r="I23" s="32" t="s">
        <v>51</v>
      </c>
      <c r="J23" s="31"/>
    </row>
    <row r="24" spans="1:9" s="36" customFormat="1" ht="12.75">
      <c r="A24" s="64" t="s">
        <v>94</v>
      </c>
      <c r="B24" s="64" t="s">
        <v>95</v>
      </c>
      <c r="C24" s="72">
        <v>44411</v>
      </c>
      <c r="D24" s="78">
        <v>254000</v>
      </c>
      <c r="E24" s="78">
        <v>254000</v>
      </c>
      <c r="F24" s="75">
        <v>147985</v>
      </c>
      <c r="G24" s="84">
        <v>10.15</v>
      </c>
      <c r="H24" s="75">
        <f t="shared" si="1"/>
        <v>14579.802955665024</v>
      </c>
      <c r="I24" s="39" t="s">
        <v>51</v>
      </c>
    </row>
    <row r="25" spans="1:9" s="36" customFormat="1" ht="12.75">
      <c r="A25" s="64" t="s">
        <v>61</v>
      </c>
      <c r="B25" s="64"/>
      <c r="C25" s="72">
        <v>44043</v>
      </c>
      <c r="D25" s="78">
        <v>55000</v>
      </c>
      <c r="E25" s="78">
        <v>55000</v>
      </c>
      <c r="F25" s="75">
        <v>55000</v>
      </c>
      <c r="G25" s="84">
        <v>10.2</v>
      </c>
      <c r="H25" s="75">
        <f t="shared" si="1"/>
        <v>5392.156862745099</v>
      </c>
      <c r="I25" s="110" t="s">
        <v>7</v>
      </c>
    </row>
    <row r="26" spans="1:55" s="90" customFormat="1" ht="13.5" customHeight="1">
      <c r="A26" s="39" t="s">
        <v>97</v>
      </c>
      <c r="B26" s="39" t="s">
        <v>98</v>
      </c>
      <c r="C26" s="44">
        <v>44649</v>
      </c>
      <c r="D26" s="35">
        <v>200000</v>
      </c>
      <c r="E26" s="35">
        <v>200000</v>
      </c>
      <c r="F26" s="35">
        <v>53315</v>
      </c>
      <c r="G26" s="111">
        <v>12.8</v>
      </c>
      <c r="H26" s="75">
        <f t="shared" si="1"/>
        <v>4165.234375</v>
      </c>
      <c r="I26" s="64" t="s">
        <v>51</v>
      </c>
      <c r="J26" s="88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</row>
    <row r="27" spans="1:55" s="90" customFormat="1" ht="13.5" customHeight="1">
      <c r="A27" s="39" t="s">
        <v>101</v>
      </c>
      <c r="B27" s="39" t="s">
        <v>102</v>
      </c>
      <c r="C27" s="44">
        <v>44439</v>
      </c>
      <c r="D27" s="35">
        <v>310000</v>
      </c>
      <c r="E27" s="35">
        <v>310000</v>
      </c>
      <c r="F27" s="35">
        <v>215066</v>
      </c>
      <c r="G27" s="111">
        <v>13.12</v>
      </c>
      <c r="H27" s="75">
        <f t="shared" si="1"/>
        <v>16392.2256097561</v>
      </c>
      <c r="I27" s="64" t="s">
        <v>51</v>
      </c>
      <c r="J27" s="88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</row>
    <row r="28" spans="1:55" s="90" customFormat="1" ht="13.5" customHeight="1">
      <c r="A28" s="39" t="s">
        <v>99</v>
      </c>
      <c r="B28" s="39" t="s">
        <v>100</v>
      </c>
      <c r="C28" s="44">
        <v>44428</v>
      </c>
      <c r="D28" s="35">
        <v>145000</v>
      </c>
      <c r="E28" s="35">
        <v>145000</v>
      </c>
      <c r="F28" s="35">
        <v>49913</v>
      </c>
      <c r="G28" s="111">
        <v>14.22</v>
      </c>
      <c r="H28" s="75">
        <f t="shared" si="1"/>
        <v>3510.056258790436</v>
      </c>
      <c r="I28" s="64" t="s">
        <v>51</v>
      </c>
      <c r="J28" s="88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</row>
    <row r="29" spans="1:55" s="90" customFormat="1" ht="13.5" customHeight="1">
      <c r="A29" s="39" t="s">
        <v>105</v>
      </c>
      <c r="B29" s="39" t="s">
        <v>106</v>
      </c>
      <c r="C29" s="44">
        <v>44400</v>
      </c>
      <c r="D29" s="35">
        <v>165000</v>
      </c>
      <c r="E29" s="35">
        <v>165000</v>
      </c>
      <c r="F29" s="35">
        <v>165000</v>
      </c>
      <c r="G29" s="111">
        <v>22.39</v>
      </c>
      <c r="H29" s="75">
        <f t="shared" si="1"/>
        <v>7369.361322018758</v>
      </c>
      <c r="I29" s="150" t="s">
        <v>7</v>
      </c>
      <c r="J29" s="88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</row>
    <row r="30" spans="1:19" s="5" customFormat="1" ht="15">
      <c r="A30" s="153" t="s">
        <v>70</v>
      </c>
      <c r="B30" s="153" t="s">
        <v>71</v>
      </c>
      <c r="C30" s="154">
        <v>44118</v>
      </c>
      <c r="D30" s="155">
        <v>250000</v>
      </c>
      <c r="E30" s="155">
        <v>250000</v>
      </c>
      <c r="F30" s="155">
        <v>141328</v>
      </c>
      <c r="G30" s="156">
        <v>23</v>
      </c>
      <c r="H30" s="75">
        <f aca="true" t="shared" si="2" ref="H30:H40">F30/G30</f>
        <v>6144.695652173913</v>
      </c>
      <c r="I30" s="32" t="s">
        <v>51</v>
      </c>
      <c r="J30" s="13"/>
      <c r="K30" s="11"/>
      <c r="L30" s="12"/>
      <c r="N30" s="6"/>
      <c r="P30" s="8"/>
      <c r="Q30" s="7"/>
      <c r="R30" s="9"/>
      <c r="S30" s="9"/>
    </row>
    <row r="31" spans="1:19" s="5" customFormat="1" ht="15">
      <c r="A31" s="153" t="s">
        <v>107</v>
      </c>
      <c r="B31" s="153" t="s">
        <v>108</v>
      </c>
      <c r="C31" s="154">
        <v>44630</v>
      </c>
      <c r="D31" s="155">
        <v>115000</v>
      </c>
      <c r="E31" s="155">
        <v>115000</v>
      </c>
      <c r="F31" s="155">
        <v>115000</v>
      </c>
      <c r="G31" s="156">
        <v>26.1</v>
      </c>
      <c r="H31" s="75">
        <f t="shared" si="2"/>
        <v>4406.130268199234</v>
      </c>
      <c r="I31" s="121" t="s">
        <v>7</v>
      </c>
      <c r="J31" s="13"/>
      <c r="K31" s="11"/>
      <c r="L31" s="12"/>
      <c r="N31" s="6"/>
      <c r="P31" s="8"/>
      <c r="Q31" s="7"/>
      <c r="R31" s="9"/>
      <c r="S31" s="9"/>
    </row>
    <row r="32" spans="1:19" s="5" customFormat="1" ht="15">
      <c r="A32" s="153" t="s">
        <v>74</v>
      </c>
      <c r="B32" s="153" t="s">
        <v>75</v>
      </c>
      <c r="C32" s="154">
        <v>44076</v>
      </c>
      <c r="D32" s="155">
        <v>154900</v>
      </c>
      <c r="E32" s="155">
        <v>154900</v>
      </c>
      <c r="F32" s="155">
        <v>66790</v>
      </c>
      <c r="G32" s="156">
        <v>26.11</v>
      </c>
      <c r="H32" s="75">
        <f t="shared" si="2"/>
        <v>2558.023745691306</v>
      </c>
      <c r="I32" s="32" t="s">
        <v>51</v>
      </c>
      <c r="J32" s="13"/>
      <c r="K32" s="11"/>
      <c r="L32" s="12"/>
      <c r="N32" s="6"/>
      <c r="P32" s="8"/>
      <c r="Q32" s="7"/>
      <c r="R32" s="9"/>
      <c r="S32" s="9"/>
    </row>
    <row r="33" spans="1:9" ht="15">
      <c r="A33" s="153" t="s">
        <v>68</v>
      </c>
      <c r="B33" s="153" t="s">
        <v>69</v>
      </c>
      <c r="C33" s="154">
        <v>44252</v>
      </c>
      <c r="D33" s="155">
        <v>75000</v>
      </c>
      <c r="E33" s="155">
        <v>75000</v>
      </c>
      <c r="F33" s="155">
        <v>75000</v>
      </c>
      <c r="G33" s="156">
        <v>27.15</v>
      </c>
      <c r="H33" s="75">
        <f t="shared" si="2"/>
        <v>2762.4309392265195</v>
      </c>
      <c r="I33" s="120" t="s">
        <v>7</v>
      </c>
    </row>
    <row r="34" spans="1:9" ht="12.75">
      <c r="A34" s="64" t="s">
        <v>109</v>
      </c>
      <c r="B34" s="64" t="s">
        <v>110</v>
      </c>
      <c r="C34" s="72">
        <v>44344</v>
      </c>
      <c r="D34" s="78">
        <v>405000</v>
      </c>
      <c r="E34" s="78">
        <v>405000</v>
      </c>
      <c r="F34" s="49">
        <v>194782</v>
      </c>
      <c r="G34" s="86">
        <v>28.3</v>
      </c>
      <c r="H34" s="75">
        <f t="shared" si="2"/>
        <v>6882.756183745583</v>
      </c>
      <c r="I34" s="54" t="s">
        <v>51</v>
      </c>
    </row>
    <row r="35" spans="1:9" ht="12.75">
      <c r="A35" s="64" t="s">
        <v>84</v>
      </c>
      <c r="B35" s="64" t="s">
        <v>85</v>
      </c>
      <c r="C35" s="72">
        <v>43990</v>
      </c>
      <c r="D35" s="78">
        <v>390000</v>
      </c>
      <c r="E35" s="78">
        <v>390000</v>
      </c>
      <c r="F35" s="49">
        <v>284966</v>
      </c>
      <c r="G35" s="86">
        <v>34.2</v>
      </c>
      <c r="H35" s="75">
        <f t="shared" si="2"/>
        <v>8332.339181286548</v>
      </c>
      <c r="I35" s="54" t="s">
        <v>51</v>
      </c>
    </row>
    <row r="36" spans="1:9" s="40" customFormat="1" ht="15">
      <c r="A36" s="153" t="s">
        <v>72</v>
      </c>
      <c r="B36" s="153" t="s">
        <v>73</v>
      </c>
      <c r="C36" s="154">
        <v>44286</v>
      </c>
      <c r="D36" s="155">
        <v>195000</v>
      </c>
      <c r="E36" s="155">
        <v>195000</v>
      </c>
      <c r="F36" s="155">
        <v>130883</v>
      </c>
      <c r="G36" s="156">
        <v>40.4</v>
      </c>
      <c r="H36" s="75">
        <f t="shared" si="2"/>
        <v>3239.6782178217823</v>
      </c>
      <c r="I36" s="54" t="s">
        <v>51</v>
      </c>
    </row>
    <row r="37" spans="1:9" s="40" customFormat="1" ht="15">
      <c r="A37" s="153" t="s">
        <v>86</v>
      </c>
      <c r="B37" s="153" t="s">
        <v>87</v>
      </c>
      <c r="C37" s="154">
        <v>44148</v>
      </c>
      <c r="D37" s="155">
        <v>342000</v>
      </c>
      <c r="E37" s="155">
        <v>342000</v>
      </c>
      <c r="F37" s="155">
        <v>197585</v>
      </c>
      <c r="G37" s="156">
        <v>45.78</v>
      </c>
      <c r="H37" s="75">
        <f t="shared" si="2"/>
        <v>4315.967671472258</v>
      </c>
      <c r="I37" s="54" t="s">
        <v>51</v>
      </c>
    </row>
    <row r="38" spans="1:9" ht="12.75">
      <c r="A38" s="64" t="s">
        <v>111</v>
      </c>
      <c r="B38" s="64" t="s">
        <v>112</v>
      </c>
      <c r="C38" s="72">
        <v>44322</v>
      </c>
      <c r="D38" s="78">
        <v>367000</v>
      </c>
      <c r="E38" s="78">
        <v>367000</v>
      </c>
      <c r="F38" s="49">
        <v>188852</v>
      </c>
      <c r="G38" s="86">
        <v>48.4</v>
      </c>
      <c r="H38" s="75">
        <f t="shared" si="2"/>
        <v>3901.900826446281</v>
      </c>
      <c r="I38" s="54" t="s">
        <v>51</v>
      </c>
    </row>
    <row r="39" spans="1:9" ht="12.75">
      <c r="A39" s="64" t="s">
        <v>114</v>
      </c>
      <c r="B39" s="64" t="s">
        <v>115</v>
      </c>
      <c r="C39" s="72">
        <v>44462</v>
      </c>
      <c r="D39" s="78">
        <v>450000</v>
      </c>
      <c r="E39" s="78">
        <v>450000</v>
      </c>
      <c r="F39" s="49">
        <v>335701</v>
      </c>
      <c r="G39" s="86">
        <v>80.3</v>
      </c>
      <c r="H39" s="75">
        <f t="shared" si="2"/>
        <v>4180.585305105853</v>
      </c>
      <c r="I39" s="54" t="s">
        <v>51</v>
      </c>
    </row>
    <row r="40" spans="1:9" ht="12.75">
      <c r="A40" s="64" t="s">
        <v>116</v>
      </c>
      <c r="B40" s="64" t="s">
        <v>117</v>
      </c>
      <c r="C40" s="72">
        <v>44399</v>
      </c>
      <c r="D40" s="78">
        <v>300000</v>
      </c>
      <c r="E40" s="78">
        <v>300000</v>
      </c>
      <c r="F40" s="49">
        <v>228091</v>
      </c>
      <c r="G40" s="86">
        <v>80.9</v>
      </c>
      <c r="H40" s="75">
        <f t="shared" si="2"/>
        <v>2819.419035846724</v>
      </c>
      <c r="I40" s="122" t="s">
        <v>118</v>
      </c>
    </row>
    <row r="41" spans="1:9" s="36" customFormat="1" ht="12.75">
      <c r="A41" s="112"/>
      <c r="B41" s="112"/>
      <c r="C41" s="113"/>
      <c r="D41" s="114"/>
      <c r="E41" s="114"/>
      <c r="F41" s="115"/>
      <c r="G41" s="118" t="s">
        <v>122</v>
      </c>
      <c r="H41" s="119">
        <f>AVERAGE(H19:H40)</f>
        <v>8500.993132405047</v>
      </c>
      <c r="I41" s="116"/>
    </row>
    <row r="42" spans="1:10" s="1" customFormat="1" ht="12.75">
      <c r="A42" s="51" t="s">
        <v>29</v>
      </c>
      <c r="B42" s="51"/>
      <c r="C42" s="124" t="s">
        <v>40</v>
      </c>
      <c r="D42" s="48" t="s">
        <v>64</v>
      </c>
      <c r="E42" s="77" t="s">
        <v>133</v>
      </c>
      <c r="F42" s="1" t="s">
        <v>134</v>
      </c>
      <c r="G42" s="53"/>
      <c r="H42" s="76"/>
      <c r="I42" s="51"/>
      <c r="J42" s="13"/>
    </row>
    <row r="43" spans="1:10" ht="12.75">
      <c r="A43" s="51" t="s">
        <v>10</v>
      </c>
      <c r="C43" s="158" t="s">
        <v>132</v>
      </c>
      <c r="D43" s="159" t="s">
        <v>131</v>
      </c>
      <c r="E43" s="77"/>
      <c r="F43" s="34"/>
      <c r="G43" s="48" t="s">
        <v>119</v>
      </c>
      <c r="H43" s="79"/>
      <c r="I43" s="34"/>
      <c r="J43" s="13"/>
    </row>
    <row r="44" spans="1:10" ht="12.75">
      <c r="A44" s="37" t="s">
        <v>11</v>
      </c>
      <c r="B44" s="43" t="s">
        <v>80</v>
      </c>
      <c r="C44" s="123" t="s">
        <v>89</v>
      </c>
      <c r="D44" s="32" t="s">
        <v>12</v>
      </c>
      <c r="E44" s="79"/>
      <c r="F44" s="57" t="s">
        <v>58</v>
      </c>
      <c r="G44" s="43" t="s">
        <v>81</v>
      </c>
      <c r="H44" s="123" t="s">
        <v>90</v>
      </c>
      <c r="I44" s="32" t="s">
        <v>12</v>
      </c>
      <c r="J44" s="13"/>
    </row>
    <row r="45" spans="1:10" ht="12.75">
      <c r="A45" s="37">
        <v>1</v>
      </c>
      <c r="B45" s="47">
        <v>18988</v>
      </c>
      <c r="C45" s="47">
        <f aca="true" t="shared" si="3" ref="C45:C60">B45*D45</f>
        <v>16329.68</v>
      </c>
      <c r="D45" s="52">
        <v>0.86</v>
      </c>
      <c r="E45" s="79"/>
      <c r="F45" s="56">
        <v>1</v>
      </c>
      <c r="G45" s="47">
        <v>49154</v>
      </c>
      <c r="H45" s="47">
        <f aca="true" t="shared" si="4" ref="H45:H60">G45*I45</f>
        <v>42272.44</v>
      </c>
      <c r="I45" s="52">
        <v>0.86</v>
      </c>
      <c r="J45" s="13"/>
    </row>
    <row r="46" spans="1:10" ht="12.75">
      <c r="A46" s="37">
        <v>1.5</v>
      </c>
      <c r="B46" s="47">
        <v>20177</v>
      </c>
      <c r="C46" s="47">
        <f t="shared" si="3"/>
        <v>17352.22</v>
      </c>
      <c r="D46" s="52">
        <v>0.86</v>
      </c>
      <c r="E46" s="79"/>
      <c r="F46" s="56">
        <v>1.5</v>
      </c>
      <c r="G46" s="47">
        <v>51906</v>
      </c>
      <c r="H46" s="47">
        <f t="shared" si="4"/>
        <v>44639.159999999996</v>
      </c>
      <c r="I46" s="52">
        <v>0.86</v>
      </c>
      <c r="J46" s="13"/>
    </row>
    <row r="47" spans="1:10" ht="12.75">
      <c r="A47" s="37">
        <v>2</v>
      </c>
      <c r="B47" s="47">
        <v>21363</v>
      </c>
      <c r="C47" s="47">
        <f t="shared" si="3"/>
        <v>18372.18</v>
      </c>
      <c r="D47" s="52">
        <v>0.86</v>
      </c>
      <c r="E47" s="79"/>
      <c r="F47" s="56">
        <v>2</v>
      </c>
      <c r="G47" s="47">
        <v>55297</v>
      </c>
      <c r="H47" s="47">
        <f t="shared" si="4"/>
        <v>47555.42</v>
      </c>
      <c r="I47" s="52">
        <v>0.86</v>
      </c>
      <c r="J47" s="13"/>
    </row>
    <row r="48" spans="1:10" ht="12.75">
      <c r="A48" s="37">
        <v>2.5</v>
      </c>
      <c r="B48" s="47">
        <v>22551</v>
      </c>
      <c r="C48" s="47">
        <f t="shared" si="3"/>
        <v>19393.86</v>
      </c>
      <c r="D48" s="52">
        <v>0.86</v>
      </c>
      <c r="E48" s="79"/>
      <c r="F48" s="56">
        <v>2.5</v>
      </c>
      <c r="G48" s="47">
        <v>58371</v>
      </c>
      <c r="H48" s="47">
        <f t="shared" si="4"/>
        <v>50199.06</v>
      </c>
      <c r="I48" s="52">
        <v>0.86</v>
      </c>
      <c r="J48" s="13"/>
    </row>
    <row r="49" spans="1:10" ht="12.75">
      <c r="A49" s="37">
        <v>3</v>
      </c>
      <c r="B49" s="47">
        <v>24924</v>
      </c>
      <c r="C49" s="47">
        <f t="shared" si="3"/>
        <v>21434.64</v>
      </c>
      <c r="D49" s="52">
        <v>0.86</v>
      </c>
      <c r="E49" s="79"/>
      <c r="F49" s="56">
        <v>3</v>
      </c>
      <c r="G49" s="47">
        <v>64515</v>
      </c>
      <c r="H49" s="47">
        <f t="shared" si="4"/>
        <v>55482.9</v>
      </c>
      <c r="I49" s="52">
        <v>0.86</v>
      </c>
      <c r="J49" s="13"/>
    </row>
    <row r="50" spans="1:10" ht="12.75">
      <c r="A50" s="37">
        <v>4</v>
      </c>
      <c r="B50" s="47">
        <v>26111</v>
      </c>
      <c r="C50" s="47">
        <f t="shared" si="3"/>
        <v>22455.46</v>
      </c>
      <c r="D50" s="52">
        <v>0.86</v>
      </c>
      <c r="E50" s="79"/>
      <c r="F50" s="56">
        <v>4</v>
      </c>
      <c r="G50" s="47">
        <v>67586</v>
      </c>
      <c r="H50" s="47">
        <f t="shared" si="4"/>
        <v>58123.96</v>
      </c>
      <c r="I50" s="52">
        <v>0.86</v>
      </c>
      <c r="J50" s="13"/>
    </row>
    <row r="51" spans="1:10" ht="12.75">
      <c r="A51" s="37">
        <v>5</v>
      </c>
      <c r="B51" s="47">
        <v>29898</v>
      </c>
      <c r="C51" s="47">
        <f t="shared" si="3"/>
        <v>25712.28</v>
      </c>
      <c r="D51" s="52">
        <v>0.86</v>
      </c>
      <c r="E51" s="79"/>
      <c r="F51" s="56">
        <v>5</v>
      </c>
      <c r="G51" s="47">
        <v>76803</v>
      </c>
      <c r="H51" s="47">
        <f t="shared" si="4"/>
        <v>66050.58</v>
      </c>
      <c r="I51" s="52">
        <v>0.86</v>
      </c>
      <c r="J51" s="13"/>
    </row>
    <row r="52" spans="1:10" ht="12.75">
      <c r="A52" s="37">
        <v>7</v>
      </c>
      <c r="B52" s="47">
        <v>37980</v>
      </c>
      <c r="C52" s="47">
        <f t="shared" si="3"/>
        <v>32662.8</v>
      </c>
      <c r="D52" s="52">
        <v>0.86</v>
      </c>
      <c r="E52" s="79"/>
      <c r="F52" s="56">
        <v>7</v>
      </c>
      <c r="G52" s="47">
        <v>109230</v>
      </c>
      <c r="H52" s="47">
        <f t="shared" si="4"/>
        <v>93937.8</v>
      </c>
      <c r="I52" s="52">
        <v>0.86</v>
      </c>
      <c r="J52" s="13"/>
    </row>
    <row r="53" spans="1:10" ht="12.75">
      <c r="A53" s="37">
        <v>10</v>
      </c>
      <c r="B53" s="47">
        <v>47473</v>
      </c>
      <c r="C53" s="47">
        <f t="shared" si="3"/>
        <v>40826.78</v>
      </c>
      <c r="D53" s="52">
        <v>0.86</v>
      </c>
      <c r="E53" s="79"/>
      <c r="F53" s="56">
        <v>10</v>
      </c>
      <c r="G53" s="47">
        <v>122885</v>
      </c>
      <c r="H53" s="47">
        <f t="shared" si="4"/>
        <v>105681.09999999999</v>
      </c>
      <c r="I53" s="52">
        <v>0.86</v>
      </c>
      <c r="J53" s="13"/>
    </row>
    <row r="54" spans="1:10" ht="12.75">
      <c r="A54" s="37">
        <v>15</v>
      </c>
      <c r="B54" s="47">
        <v>56378</v>
      </c>
      <c r="C54" s="47">
        <f t="shared" si="3"/>
        <v>48485.08</v>
      </c>
      <c r="D54" s="52">
        <v>0.86</v>
      </c>
      <c r="E54" s="79"/>
      <c r="F54" s="56">
        <v>15</v>
      </c>
      <c r="G54" s="47">
        <v>145924</v>
      </c>
      <c r="H54" s="47">
        <f t="shared" si="4"/>
        <v>125494.64</v>
      </c>
      <c r="I54" s="52">
        <v>0.86</v>
      </c>
      <c r="J54" s="13"/>
    </row>
    <row r="55" spans="1:10" ht="12.75">
      <c r="A55" s="37">
        <v>20</v>
      </c>
      <c r="B55" s="47">
        <v>64091</v>
      </c>
      <c r="C55" s="47">
        <f t="shared" si="3"/>
        <v>55118.26</v>
      </c>
      <c r="D55" s="52">
        <v>0.86</v>
      </c>
      <c r="E55" s="79"/>
      <c r="F55" s="56">
        <v>20</v>
      </c>
      <c r="G55" s="47">
        <v>165892</v>
      </c>
      <c r="H55" s="47">
        <f t="shared" si="4"/>
        <v>142667.12</v>
      </c>
      <c r="I55" s="52">
        <v>0.86</v>
      </c>
      <c r="J55" s="13"/>
    </row>
    <row r="56" spans="1:10" ht="12.75">
      <c r="A56" s="37">
        <v>25</v>
      </c>
      <c r="B56" s="47">
        <v>74179</v>
      </c>
      <c r="C56" s="47">
        <f t="shared" si="3"/>
        <v>63793.94</v>
      </c>
      <c r="D56" s="52">
        <v>0.86</v>
      </c>
      <c r="E56" s="79"/>
      <c r="F56" s="56">
        <v>25</v>
      </c>
      <c r="G56" s="47">
        <v>188239</v>
      </c>
      <c r="H56" s="47">
        <f t="shared" si="4"/>
        <v>161885.54</v>
      </c>
      <c r="I56" s="52">
        <v>0.86</v>
      </c>
      <c r="J56" s="13"/>
    </row>
    <row r="57" spans="1:10" ht="12.75">
      <c r="A57" s="37">
        <v>30</v>
      </c>
      <c r="B57" s="47">
        <v>89014</v>
      </c>
      <c r="C57" s="47">
        <f t="shared" si="3"/>
        <v>76552.04</v>
      </c>
      <c r="D57" s="52">
        <v>0.86</v>
      </c>
      <c r="E57" s="79"/>
      <c r="F57" s="56">
        <v>30</v>
      </c>
      <c r="G57" s="47">
        <v>226365</v>
      </c>
      <c r="H57" s="47">
        <f t="shared" si="4"/>
        <v>194673.9</v>
      </c>
      <c r="I57" s="52">
        <v>0.86</v>
      </c>
      <c r="J57" s="13"/>
    </row>
    <row r="58" spans="1:10" ht="12.75">
      <c r="A58" s="37">
        <v>40</v>
      </c>
      <c r="B58" s="47">
        <v>118686</v>
      </c>
      <c r="C58" s="47">
        <f t="shared" si="3"/>
        <v>102069.95999999999</v>
      </c>
      <c r="D58" s="52">
        <v>0.86</v>
      </c>
      <c r="E58" s="79"/>
      <c r="F58" s="56">
        <v>40</v>
      </c>
      <c r="G58" s="47">
        <v>301186</v>
      </c>
      <c r="H58" s="47">
        <f t="shared" si="4"/>
        <v>259019.96</v>
      </c>
      <c r="I58" s="52">
        <v>0.86</v>
      </c>
      <c r="J58" s="13"/>
    </row>
    <row r="59" spans="1:10" ht="12.75">
      <c r="A59" s="37">
        <v>50</v>
      </c>
      <c r="B59" s="47">
        <v>142422</v>
      </c>
      <c r="C59" s="47">
        <f t="shared" si="3"/>
        <v>122482.92</v>
      </c>
      <c r="D59" s="52">
        <v>0.86</v>
      </c>
      <c r="E59" s="79"/>
      <c r="F59" s="56">
        <v>50</v>
      </c>
      <c r="G59" s="47">
        <v>361423</v>
      </c>
      <c r="H59" s="47">
        <f t="shared" si="4"/>
        <v>310823.77999999997</v>
      </c>
      <c r="I59" s="52">
        <v>0.86</v>
      </c>
      <c r="J59" s="13"/>
    </row>
    <row r="60" spans="1:10" ht="12.75">
      <c r="A60" s="37">
        <v>100</v>
      </c>
      <c r="B60" s="47">
        <v>237369</v>
      </c>
      <c r="C60" s="47">
        <f t="shared" si="3"/>
        <v>204137.34</v>
      </c>
      <c r="D60" s="52">
        <v>0.86</v>
      </c>
      <c r="E60" s="79"/>
      <c r="F60" s="56">
        <v>100</v>
      </c>
      <c r="G60" s="47">
        <v>602370</v>
      </c>
      <c r="H60" s="47">
        <f t="shared" si="4"/>
        <v>518038.2</v>
      </c>
      <c r="I60" s="52">
        <v>0.86</v>
      </c>
      <c r="J60" s="13"/>
    </row>
    <row r="61" spans="1:10" ht="12.75">
      <c r="A61" s="62"/>
      <c r="B61" s="51"/>
      <c r="C61" s="46"/>
      <c r="D61" s="77"/>
      <c r="E61" s="77"/>
      <c r="F61" s="77"/>
      <c r="G61" s="53"/>
      <c r="H61" s="77"/>
      <c r="I61" s="51"/>
      <c r="J61" s="13"/>
    </row>
    <row r="62" spans="1:9" ht="12.75">
      <c r="A62" s="42"/>
      <c r="B62" s="34"/>
      <c r="C62" s="48"/>
      <c r="D62" s="79"/>
      <c r="G62" s="60"/>
      <c r="I62" s="34"/>
    </row>
    <row r="63" spans="1:9" ht="12.75">
      <c r="A63" s="42"/>
      <c r="B63" s="34"/>
      <c r="C63" s="63"/>
      <c r="D63" s="79"/>
      <c r="G63" s="60"/>
      <c r="I63" s="34"/>
    </row>
    <row r="64" spans="1:9" ht="12.75">
      <c r="A64" s="42"/>
      <c r="B64" s="34"/>
      <c r="D64" s="79"/>
      <c r="G64" s="60"/>
      <c r="I64" s="60"/>
    </row>
    <row r="65" spans="1:9" ht="12.75">
      <c r="A65" s="42"/>
      <c r="B65" s="34"/>
      <c r="D65" s="79"/>
      <c r="G65" s="60"/>
      <c r="I65" s="60"/>
    </row>
    <row r="66" spans="1:3" ht="12.75">
      <c r="A66" s="41"/>
      <c r="B66" s="59"/>
      <c r="C66" s="48"/>
    </row>
    <row r="67" spans="2:3" ht="12.75">
      <c r="B67" s="79"/>
      <c r="C67" s="48"/>
    </row>
    <row r="68" spans="2:4" ht="12.75">
      <c r="B68" s="79"/>
      <c r="C68" s="73"/>
      <c r="D68" s="80"/>
    </row>
    <row r="88" spans="1:10" s="2" customFormat="1" ht="12.75">
      <c r="A88" s="64" t="s">
        <v>20</v>
      </c>
      <c r="B88" s="64" t="s">
        <v>56</v>
      </c>
      <c r="C88" s="72">
        <v>42929</v>
      </c>
      <c r="D88" s="78">
        <v>85000</v>
      </c>
      <c r="E88" s="75">
        <v>85000</v>
      </c>
      <c r="F88" s="75">
        <v>85000</v>
      </c>
      <c r="G88" s="84">
        <v>20.4</v>
      </c>
      <c r="H88" s="75">
        <f aca="true" t="shared" si="5" ref="H88:H101">F88/G88</f>
        <v>4166.666666666667</v>
      </c>
      <c r="I88" s="37" t="s">
        <v>16</v>
      </c>
      <c r="J88" s="17"/>
    </row>
    <row r="89" spans="1:10" s="1" customFormat="1" ht="12.75">
      <c r="A89" s="64" t="s">
        <v>54</v>
      </c>
      <c r="B89" s="64" t="s">
        <v>55</v>
      </c>
      <c r="C89" s="72">
        <v>43000</v>
      </c>
      <c r="D89" s="78">
        <v>39000</v>
      </c>
      <c r="E89" s="74">
        <v>39000</v>
      </c>
      <c r="F89" s="74">
        <v>39000</v>
      </c>
      <c r="G89" s="84">
        <v>10.2</v>
      </c>
      <c r="H89" s="75">
        <f t="shared" si="5"/>
        <v>3823.5294117647063</v>
      </c>
      <c r="I89" s="39"/>
      <c r="J89" s="13"/>
    </row>
    <row r="90" spans="1:10" s="29" customFormat="1" ht="12.75">
      <c r="A90" s="37" t="s">
        <v>38</v>
      </c>
      <c r="B90" s="37"/>
      <c r="C90" s="43">
        <v>42681</v>
      </c>
      <c r="D90" s="47">
        <v>35000</v>
      </c>
      <c r="E90" s="47">
        <v>35000</v>
      </c>
      <c r="F90" s="47">
        <v>35000</v>
      </c>
      <c r="G90" s="38">
        <v>10.5</v>
      </c>
      <c r="H90" s="75">
        <f t="shared" si="5"/>
        <v>3333.3333333333335</v>
      </c>
      <c r="I90" s="32" t="s">
        <v>7</v>
      </c>
      <c r="J90" s="31"/>
    </row>
    <row r="91" spans="1:10" s="3" customFormat="1" ht="12.75">
      <c r="A91" s="37" t="s">
        <v>42</v>
      </c>
      <c r="B91" s="37" t="s">
        <v>43</v>
      </c>
      <c r="C91" s="43">
        <v>42745</v>
      </c>
      <c r="D91" s="47">
        <v>45000</v>
      </c>
      <c r="E91" s="47">
        <v>45000</v>
      </c>
      <c r="F91" s="47">
        <v>45000</v>
      </c>
      <c r="G91" s="38">
        <v>9.8</v>
      </c>
      <c r="H91" s="75">
        <f t="shared" si="5"/>
        <v>4591.836734693878</v>
      </c>
      <c r="I91" s="32" t="s">
        <v>7</v>
      </c>
      <c r="J91" s="17"/>
    </row>
    <row r="92" spans="1:10" s="3" customFormat="1" ht="12.75">
      <c r="A92" s="37" t="s">
        <v>13</v>
      </c>
      <c r="B92" s="37" t="s">
        <v>14</v>
      </c>
      <c r="C92" s="43">
        <v>42160</v>
      </c>
      <c r="D92" s="47">
        <v>35500</v>
      </c>
      <c r="E92" s="47">
        <v>35500</v>
      </c>
      <c r="F92" s="47">
        <f>E92-0</f>
        <v>35500</v>
      </c>
      <c r="G92" s="38">
        <v>12</v>
      </c>
      <c r="H92" s="75">
        <f t="shared" si="5"/>
        <v>2958.3333333333335</v>
      </c>
      <c r="I92" s="37" t="s">
        <v>7</v>
      </c>
      <c r="J92" s="17"/>
    </row>
    <row r="93" spans="1:49" s="91" customFormat="1" ht="12.75" customHeight="1">
      <c r="A93" s="64" t="s">
        <v>59</v>
      </c>
      <c r="B93" s="64" t="s">
        <v>60</v>
      </c>
      <c r="C93" s="72">
        <v>42829</v>
      </c>
      <c r="D93" s="78">
        <v>17500</v>
      </c>
      <c r="E93" s="78">
        <v>17500</v>
      </c>
      <c r="F93" s="75">
        <v>17500</v>
      </c>
      <c r="G93" s="84">
        <v>5.73</v>
      </c>
      <c r="H93" s="75">
        <f t="shared" si="5"/>
        <v>3054.1012216404883</v>
      </c>
      <c r="I93" s="39" t="s">
        <v>7</v>
      </c>
      <c r="J93" s="1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10" s="4" customFormat="1" ht="12.75">
      <c r="A94" s="64" t="s">
        <v>24</v>
      </c>
      <c r="B94" s="64" t="s">
        <v>62</v>
      </c>
      <c r="C94" s="72">
        <v>43451</v>
      </c>
      <c r="D94" s="78">
        <v>156500</v>
      </c>
      <c r="E94" s="78">
        <v>156500</v>
      </c>
      <c r="F94" s="49">
        <v>156500</v>
      </c>
      <c r="G94" s="86">
        <v>40.1</v>
      </c>
      <c r="H94" s="75">
        <f t="shared" si="5"/>
        <v>3902.743142144638</v>
      </c>
      <c r="I94" s="32" t="s">
        <v>31</v>
      </c>
      <c r="J94" s="16"/>
    </row>
    <row r="95" spans="1:10" s="5" customFormat="1" ht="12.75">
      <c r="A95" s="37" t="s">
        <v>15</v>
      </c>
      <c r="B95" s="37" t="s">
        <v>41</v>
      </c>
      <c r="C95" s="43">
        <v>42503</v>
      </c>
      <c r="D95" s="47">
        <v>60000</v>
      </c>
      <c r="E95" s="47">
        <v>60000</v>
      </c>
      <c r="F95" s="47">
        <v>58357</v>
      </c>
      <c r="G95" s="38">
        <v>20.5</v>
      </c>
      <c r="H95" s="75">
        <f t="shared" si="5"/>
        <v>2846.682926829268</v>
      </c>
      <c r="I95" s="32" t="s">
        <v>31</v>
      </c>
      <c r="J95" s="14"/>
    </row>
    <row r="96" spans="1:10" s="3" customFormat="1" ht="12.75">
      <c r="A96" s="64" t="s">
        <v>48</v>
      </c>
      <c r="B96" s="64" t="s">
        <v>49</v>
      </c>
      <c r="C96" s="72">
        <v>42958</v>
      </c>
      <c r="D96" s="78">
        <v>16000</v>
      </c>
      <c r="E96" s="75">
        <v>16000</v>
      </c>
      <c r="F96" s="75">
        <v>16000</v>
      </c>
      <c r="G96" s="84">
        <v>4</v>
      </c>
      <c r="H96" s="75">
        <f t="shared" si="5"/>
        <v>4000</v>
      </c>
      <c r="I96" s="39" t="s">
        <v>50</v>
      </c>
      <c r="J96" s="17"/>
    </row>
    <row r="97" spans="1:10" s="21" customFormat="1" ht="14.25" customHeight="1">
      <c r="A97" s="37" t="s">
        <v>24</v>
      </c>
      <c r="B97" s="37" t="s">
        <v>23</v>
      </c>
      <c r="C97" s="43">
        <v>41954</v>
      </c>
      <c r="D97" s="47">
        <v>120000</v>
      </c>
      <c r="E97" s="47">
        <v>120000</v>
      </c>
      <c r="F97" s="47">
        <v>120000</v>
      </c>
      <c r="G97" s="38">
        <v>40.1</v>
      </c>
      <c r="H97" s="75">
        <f t="shared" si="5"/>
        <v>2992.5187032418953</v>
      </c>
      <c r="I97" s="37" t="s">
        <v>7</v>
      </c>
      <c r="J97" s="18"/>
    </row>
    <row r="98" spans="1:10" s="21" customFormat="1" ht="12.75" customHeight="1">
      <c r="A98" s="37" t="s">
        <v>22</v>
      </c>
      <c r="B98" s="50"/>
      <c r="C98" s="43">
        <v>41685</v>
      </c>
      <c r="D98" s="47">
        <v>180000</v>
      </c>
      <c r="E98" s="47">
        <v>180000</v>
      </c>
      <c r="F98" s="47">
        <v>180000</v>
      </c>
      <c r="G98" s="38">
        <v>79.9</v>
      </c>
      <c r="H98" s="75">
        <f t="shared" si="5"/>
        <v>2252.8160200250313</v>
      </c>
      <c r="I98" s="37" t="s">
        <v>16</v>
      </c>
      <c r="J98" s="18"/>
    </row>
    <row r="99" spans="1:10" s="1" customFormat="1" ht="12.75">
      <c r="A99" s="64" t="s">
        <v>52</v>
      </c>
      <c r="B99" s="64" t="s">
        <v>53</v>
      </c>
      <c r="C99" s="72">
        <v>43000</v>
      </c>
      <c r="D99" s="78">
        <v>15000</v>
      </c>
      <c r="E99" s="47">
        <v>15000</v>
      </c>
      <c r="F99" s="47">
        <v>15000</v>
      </c>
      <c r="G99" s="38">
        <v>5</v>
      </c>
      <c r="H99" s="75">
        <f t="shared" si="5"/>
        <v>3000</v>
      </c>
      <c r="I99" s="37" t="s">
        <v>7</v>
      </c>
      <c r="J99" s="13"/>
    </row>
    <row r="100" spans="1:9" s="28" customFormat="1" ht="12.75">
      <c r="A100" s="39" t="s">
        <v>8</v>
      </c>
      <c r="B100" s="39" t="s">
        <v>21</v>
      </c>
      <c r="C100" s="44">
        <v>41695</v>
      </c>
      <c r="D100" s="35">
        <v>175000</v>
      </c>
      <c r="E100" s="35">
        <v>175000</v>
      </c>
      <c r="F100" s="35">
        <v>175000</v>
      </c>
      <c r="G100" s="84">
        <v>27.7</v>
      </c>
      <c r="H100" s="75">
        <f t="shared" si="5"/>
        <v>6317.6895306859205</v>
      </c>
      <c r="I100" s="39" t="s">
        <v>30</v>
      </c>
    </row>
    <row r="101" spans="1:8" ht="12.75">
      <c r="A101" s="93" t="s">
        <v>63</v>
      </c>
      <c r="B101" s="93" t="s">
        <v>25</v>
      </c>
      <c r="C101" s="94">
        <v>43433</v>
      </c>
      <c r="D101" s="95">
        <v>300000</v>
      </c>
      <c r="E101" s="95">
        <v>300000</v>
      </c>
      <c r="F101" s="96">
        <v>300000</v>
      </c>
      <c r="G101" s="97">
        <v>88.9</v>
      </c>
      <c r="H101" s="75">
        <f t="shared" si="5"/>
        <v>3374.578177727784</v>
      </c>
    </row>
    <row r="103" spans="1:9" ht="12.75">
      <c r="A103" s="42"/>
      <c r="B103" s="34"/>
      <c r="C103" s="46"/>
      <c r="D103" s="77"/>
      <c r="G103" s="60"/>
      <c r="I103" s="60"/>
    </row>
  </sheetData>
  <sheetProtection/>
  <printOptions/>
  <pageMargins left="0.75" right="0.75" top="1" bottom="1" header="0.5" footer="0.5"/>
  <pageSetup fitToHeight="2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SCOTT anderson</cp:lastModifiedBy>
  <cp:lastPrinted>2022-03-07T18:13:43Z</cp:lastPrinted>
  <dcterms:created xsi:type="dcterms:W3CDTF">2008-10-30T13:20:43Z</dcterms:created>
  <dcterms:modified xsi:type="dcterms:W3CDTF">2023-03-03T16:00:11Z</dcterms:modified>
  <cp:category/>
  <cp:version/>
  <cp:contentType/>
  <cp:contentStatus/>
</cp:coreProperties>
</file>