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es\Desktop\twp docs\Baltimore\2023 Roll info\"/>
    </mc:Choice>
  </mc:AlternateContent>
  <xr:revisionPtr revIDLastSave="0" documentId="13_ncr:1_{033AF072-FBED-4F52-B5E1-914CCA893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 LV GRID" sheetId="1" r:id="rId1"/>
  </sheets>
  <definedNames>
    <definedName name="_xlnm.Print_Area" localSheetId="0">'AG LV GRID'!$A$1:$K$57</definedName>
  </definedNames>
  <calcPr calcId="191029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20" i="1"/>
  <c r="H19" i="1"/>
  <c r="H18" i="1"/>
  <c r="H17" i="1"/>
  <c r="H16" i="1"/>
  <c r="H15" i="1"/>
  <c r="H48" i="1" l="1"/>
  <c r="H47" i="1"/>
  <c r="H46" i="1"/>
  <c r="H45" i="1"/>
  <c r="H44" i="1"/>
  <c r="H43" i="1"/>
  <c r="H42" i="1"/>
  <c r="H12" i="1"/>
  <c r="H14" i="1"/>
  <c r="H13" i="1"/>
  <c r="H11" i="1"/>
  <c r="H30" i="1"/>
  <c r="H31" i="1"/>
  <c r="H32" i="1"/>
  <c r="H27" i="1"/>
  <c r="H28" i="1"/>
  <c r="H29" i="1"/>
  <c r="H26" i="1"/>
  <c r="H25" i="1"/>
  <c r="H21" i="1" l="1"/>
  <c r="H39" i="1"/>
  <c r="H22" i="1"/>
  <c r="H40" i="1"/>
  <c r="H50" i="1"/>
  <c r="H49" i="1"/>
  <c r="F55" i="1" l="1"/>
  <c r="F54" i="1"/>
</calcChain>
</file>

<file path=xl/sharedStrings.xml><?xml version="1.0" encoding="utf-8"?>
<sst xmlns="http://schemas.openxmlformats.org/spreadsheetml/2006/main" count="109" uniqueCount="60">
  <si>
    <t>Sale Price</t>
  </si>
  <si>
    <t>Average</t>
  </si>
  <si>
    <t>Tillable</t>
  </si>
  <si>
    <t xml:space="preserve"> </t>
  </si>
  <si>
    <t>Parcel</t>
  </si>
  <si>
    <t>Sale</t>
  </si>
  <si>
    <t>Acres</t>
  </si>
  <si>
    <t>Bldg</t>
  </si>
  <si>
    <t>Calc.</t>
  </si>
  <si>
    <t>Till</t>
  </si>
  <si>
    <t>Comments</t>
  </si>
  <si>
    <t>Number</t>
  </si>
  <si>
    <t>Date</t>
  </si>
  <si>
    <t>w/o ROW</t>
  </si>
  <si>
    <t>&amp; Site</t>
  </si>
  <si>
    <t>Rate</t>
  </si>
  <si>
    <t>Average:</t>
  </si>
  <si>
    <t xml:space="preserve">Tillable </t>
  </si>
  <si>
    <t>Median</t>
  </si>
  <si>
    <t>Values are $/AC</t>
  </si>
  <si>
    <t>Average $/AC</t>
  </si>
  <si>
    <t>Vacant</t>
  </si>
  <si>
    <t>Soil Type</t>
  </si>
  <si>
    <t>% change</t>
  </si>
  <si>
    <t>Conclusions</t>
  </si>
  <si>
    <t>Non Till</t>
  </si>
  <si>
    <t>Non</t>
  </si>
  <si>
    <t>residual to</t>
  </si>
  <si>
    <t>Land Value</t>
  </si>
  <si>
    <t>Baltimore with Maple Grove Sales</t>
  </si>
  <si>
    <t>10-001-010-00</t>
  </si>
  <si>
    <t>02-024-226-00</t>
  </si>
  <si>
    <t>02-027-251-00</t>
  </si>
  <si>
    <t>02-029-101-10</t>
  </si>
  <si>
    <t>02-029-101-20</t>
  </si>
  <si>
    <t>02-029-202-10</t>
  </si>
  <si>
    <t>02-036-226-00</t>
  </si>
  <si>
    <t>10-016-014-00</t>
  </si>
  <si>
    <t>10-020-060-00</t>
  </si>
  <si>
    <t>w/029-090-00</t>
  </si>
  <si>
    <t>10-024-032-00</t>
  </si>
  <si>
    <t>10-024-044-00</t>
  </si>
  <si>
    <t>10-004-041-00</t>
  </si>
  <si>
    <t>2023 rates</t>
  </si>
  <si>
    <t>2023 Agricultural Land Value Grid</t>
  </si>
  <si>
    <t>2022 RATES for CALCS</t>
  </si>
  <si>
    <t>02-034-130-00</t>
  </si>
  <si>
    <t>02-034-227-00</t>
  </si>
  <si>
    <t>Vac Only</t>
  </si>
  <si>
    <t>10-004-045-00</t>
  </si>
  <si>
    <t>10-010-070-00</t>
  </si>
  <si>
    <t>Vacant w/015-170-00</t>
  </si>
  <si>
    <t>10-031-455-00</t>
  </si>
  <si>
    <t xml:space="preserve">Sales indicate </t>
  </si>
  <si>
    <t>1% increase in  tillable</t>
  </si>
  <si>
    <t>Extracted</t>
  </si>
  <si>
    <t>7% increase in non tillable</t>
  </si>
  <si>
    <t>10-Maple Grove</t>
  </si>
  <si>
    <t>02-Baltimore</t>
  </si>
  <si>
    <t>Curve based on available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</si>
</sst>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mm/dd/yyyy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164" fontId="8" fillId="0" borderId="0" xfId="0" applyNumberFormat="1" applyFont="1"/>
    <xf numFmtId="0" fontId="11" fillId="0" borderId="0" xfId="0" applyFont="1"/>
    <xf numFmtId="6" fontId="10" fillId="0" borderId="0" xfId="0" applyNumberFormat="1" applyFont="1"/>
    <xf numFmtId="0" fontId="9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4" fontId="9" fillId="0" borderId="8" xfId="0" applyNumberFormat="1" applyFont="1" applyBorder="1"/>
    <xf numFmtId="14" fontId="9" fillId="0" borderId="0" xfId="0" applyNumberFormat="1" applyFont="1" applyAlignment="1">
      <alignment horizontal="center"/>
    </xf>
    <xf numFmtId="2" fontId="9" fillId="0" borderId="0" xfId="0" applyNumberFormat="1" applyFont="1"/>
    <xf numFmtId="14" fontId="11" fillId="0" borderId="0" xfId="0" applyNumberFormat="1" applyFont="1" applyAlignment="1">
      <alignment horizontal="center"/>
    </xf>
    <xf numFmtId="164" fontId="11" fillId="0" borderId="0" xfId="0" applyNumberFormat="1" applyFont="1"/>
    <xf numFmtId="166" fontId="9" fillId="0" borderId="0" xfId="0" applyNumberFormat="1" applyFont="1"/>
    <xf numFmtId="164" fontId="8" fillId="2" borderId="0" xfId="0" applyNumberFormat="1" applyFont="1" applyFill="1"/>
    <xf numFmtId="2" fontId="11" fillId="0" borderId="0" xfId="0" applyNumberFormat="1" applyFont="1"/>
    <xf numFmtId="164" fontId="12" fillId="2" borderId="0" xfId="0" applyNumberFormat="1" applyFont="1" applyFill="1"/>
    <xf numFmtId="0" fontId="11" fillId="0" borderId="0" xfId="0" quotePrefix="1" applyFont="1"/>
    <xf numFmtId="166" fontId="8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165" fontId="13" fillId="0" borderId="0" xfId="0" applyNumberFormat="1" applyFont="1"/>
    <xf numFmtId="0" fontId="11" fillId="0" borderId="8" xfId="0" quotePrefix="1" applyFont="1" applyBorder="1"/>
    <xf numFmtId="0" fontId="9" fillId="0" borderId="8" xfId="0" applyFont="1" applyBorder="1"/>
    <xf numFmtId="9" fontId="9" fillId="0" borderId="8" xfId="0" applyNumberFormat="1" applyFont="1" applyBorder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6" fillId="0" borderId="8" xfId="0" applyFont="1" applyBorder="1"/>
    <xf numFmtId="164" fontId="16" fillId="0" borderId="8" xfId="0" applyNumberFormat="1" applyFont="1" applyBorder="1"/>
    <xf numFmtId="0" fontId="15" fillId="0" borderId="0" xfId="0" applyFont="1"/>
    <xf numFmtId="2" fontId="15" fillId="0" borderId="0" xfId="0" applyNumberFormat="1" applyFont="1"/>
    <xf numFmtId="164" fontId="15" fillId="0" borderId="0" xfId="0" applyNumberFormat="1" applyFont="1" applyAlignment="1">
      <alignment horizontal="center"/>
    </xf>
    <xf numFmtId="0" fontId="16" fillId="0" borderId="8" xfId="0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2" fontId="16" fillId="0" borderId="8" xfId="0" applyNumberFormat="1" applyFont="1" applyBorder="1"/>
    <xf numFmtId="0" fontId="15" fillId="0" borderId="8" xfId="0" applyFont="1" applyBorder="1"/>
    <xf numFmtId="2" fontId="15" fillId="0" borderId="8" xfId="0" applyNumberFormat="1" applyFont="1" applyBorder="1"/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6" fontId="15" fillId="0" borderId="8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6" fontId="19" fillId="0" borderId="0" xfId="0" applyNumberFormat="1" applyFont="1"/>
    <xf numFmtId="0" fontId="17" fillId="0" borderId="0" xfId="0" applyFont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14" xfId="0" applyFont="1" applyBorder="1"/>
    <xf numFmtId="164" fontId="8" fillId="0" borderId="15" xfId="0" applyNumberFormat="1" applyFont="1" applyBorder="1"/>
    <xf numFmtId="0" fontId="0" fillId="0" borderId="16" xfId="0" applyBorder="1"/>
    <xf numFmtId="164" fontId="9" fillId="0" borderId="1" xfId="0" applyNumberFormat="1" applyFont="1" applyBorder="1"/>
    <xf numFmtId="0" fontId="8" fillId="0" borderId="1" xfId="0" applyFont="1" applyBorder="1"/>
    <xf numFmtId="164" fontId="8" fillId="0" borderId="17" xfId="0" applyNumberFormat="1" applyFont="1" applyBorder="1"/>
    <xf numFmtId="0" fontId="10" fillId="0" borderId="0" xfId="0" applyFont="1" applyAlignment="1">
      <alignment horizontal="left" indent="10"/>
    </xf>
    <xf numFmtId="164" fontId="16" fillId="0" borderId="8" xfId="0" quotePrefix="1" applyNumberFormat="1" applyFont="1" applyBorder="1" applyAlignment="1">
      <alignment horizontal="center"/>
    </xf>
    <xf numFmtId="0" fontId="0" fillId="0" borderId="8" xfId="0" applyBorder="1"/>
    <xf numFmtId="164" fontId="15" fillId="0" borderId="8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64" fontId="13" fillId="0" borderId="0" xfId="0" applyNumberFormat="1" applyFont="1"/>
    <xf numFmtId="0" fontId="0" fillId="0" borderId="0" xfId="0" applyAlignment="1">
      <alignment horizontal="center"/>
    </xf>
    <xf numFmtId="164" fontId="11" fillId="0" borderId="0" xfId="0" quotePrefix="1" applyNumberFormat="1" applyFont="1"/>
    <xf numFmtId="0" fontId="10" fillId="0" borderId="0" xfId="0" applyFont="1" applyAlignment="1">
      <alignment horizontal="left" indent="12"/>
    </xf>
    <xf numFmtId="6" fontId="10" fillId="0" borderId="0" xfId="0" applyNumberFormat="1" applyFont="1" applyAlignment="1">
      <alignment horizontal="left" inden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164" fontId="15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6" fontId="15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12" fillId="3" borderId="0" xfId="0" applyNumberFormat="1" applyFont="1" applyFill="1"/>
    <xf numFmtId="164" fontId="8" fillId="0" borderId="0" xfId="0" applyNumberFormat="1" applyFont="1" applyAlignment="1">
      <alignment horizontal="center"/>
    </xf>
    <xf numFmtId="14" fontId="9" fillId="0" borderId="8" xfId="0" applyNumberFormat="1" applyFont="1" applyBorder="1" applyAlignment="1">
      <alignment horizontal="center"/>
    </xf>
    <xf numFmtId="6" fontId="9" fillId="0" borderId="8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6" fontId="15" fillId="0" borderId="0" xfId="0" applyNumberFormat="1" applyFont="1" applyAlignment="1">
      <alignment horizontal="center"/>
    </xf>
    <xf numFmtId="164" fontId="15" fillId="0" borderId="0" xfId="0" quotePrefix="1" applyNumberFormat="1" applyFont="1" applyAlignment="1">
      <alignment horizontal="center"/>
    </xf>
    <xf numFmtId="1" fontId="9" fillId="2" borderId="8" xfId="0" applyNumberFormat="1" applyFont="1" applyFill="1" applyBorder="1"/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4" fontId="19" fillId="2" borderId="0" xfId="0" applyNumberFormat="1" applyFont="1" applyFill="1"/>
    <xf numFmtId="164" fontId="17" fillId="2" borderId="0" xfId="0" applyNumberFormat="1" applyFont="1" applyFill="1"/>
    <xf numFmtId="0" fontId="8" fillId="0" borderId="1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6" fontId="17" fillId="0" borderId="8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4" fontId="20" fillId="0" borderId="8" xfId="0" applyNumberFormat="1" applyFont="1" applyBorder="1" applyAlignment="1">
      <alignment horizontal="center"/>
    </xf>
    <xf numFmtId="6" fontId="20" fillId="0" borderId="8" xfId="0" applyNumberFormat="1" applyFont="1" applyBorder="1" applyAlignment="1">
      <alignment horizontal="center"/>
    </xf>
    <xf numFmtId="0" fontId="20" fillId="0" borderId="8" xfId="0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0" fontId="17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left" indent="4"/>
    </xf>
    <xf numFmtId="0" fontId="2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O81"/>
  <sheetViews>
    <sheetView tabSelected="1" zoomScaleNormal="100" workbookViewId="0">
      <pane ySplit="8" topLeftCell="A42" activePane="bottomLeft" state="frozen"/>
      <selection pane="bottomLeft" activeCell="H61" sqref="H61"/>
    </sheetView>
  </sheetViews>
  <sheetFormatPr defaultRowHeight="15" x14ac:dyDescent="0.25"/>
  <cols>
    <col min="1" max="1" width="12.42578125" customWidth="1"/>
    <col min="2" max="2" width="19.140625" customWidth="1"/>
    <col min="3" max="3" width="11.42578125" bestFit="1" customWidth="1"/>
    <col min="4" max="4" width="21.85546875" bestFit="1" customWidth="1"/>
    <col min="5" max="5" width="9.5703125" bestFit="1" customWidth="1"/>
    <col min="6" max="7" width="14.140625" bestFit="1" customWidth="1"/>
    <col min="8" max="8" width="9.5703125" bestFit="1" customWidth="1"/>
    <col min="9" max="9" width="7" bestFit="1" customWidth="1"/>
    <col min="10" max="10" width="8.28515625" bestFit="1" customWidth="1"/>
    <col min="11" max="11" width="21" bestFit="1" customWidth="1"/>
    <col min="12" max="12" width="6.85546875" bestFit="1" customWidth="1"/>
    <col min="13" max="13" width="17.85546875" customWidth="1"/>
  </cols>
  <sheetData>
    <row r="1" spans="1:13" ht="18.75" x14ac:dyDescent="0.3">
      <c r="A1" s="9" t="s">
        <v>29</v>
      </c>
      <c r="B1" s="10"/>
      <c r="C1" s="9"/>
      <c r="D1" s="10"/>
      <c r="E1" s="10"/>
      <c r="F1" s="9"/>
      <c r="G1" s="10"/>
      <c r="H1" s="10"/>
      <c r="I1" s="10"/>
      <c r="J1" s="10"/>
      <c r="K1" s="10"/>
      <c r="L1" s="1"/>
      <c r="M1" s="7"/>
    </row>
    <row r="2" spans="1:13" ht="18.75" x14ac:dyDescent="0.3">
      <c r="A2" s="9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  <c r="M2" s="7"/>
    </row>
    <row r="3" spans="1:13" ht="18.75" x14ac:dyDescent="0.3">
      <c r="B3" s="11"/>
      <c r="C3" s="10"/>
      <c r="D3" s="65" t="s">
        <v>45</v>
      </c>
      <c r="E3" s="66"/>
      <c r="F3" s="66"/>
      <c r="G3" s="66"/>
      <c r="H3" s="67"/>
      <c r="I3" s="10"/>
      <c r="J3" s="10"/>
      <c r="K3" s="10"/>
      <c r="L3" s="1"/>
      <c r="M3" s="7"/>
    </row>
    <row r="4" spans="1:13" ht="18.75" x14ac:dyDescent="0.3">
      <c r="A4" t="s">
        <v>57</v>
      </c>
      <c r="B4" s="12"/>
      <c r="C4" s="10"/>
      <c r="D4" s="68" t="s">
        <v>25</v>
      </c>
      <c r="E4" s="13">
        <v>3499</v>
      </c>
      <c r="F4" s="10"/>
      <c r="G4" s="9"/>
      <c r="H4" s="69"/>
      <c r="I4" s="14"/>
      <c r="J4" s="14"/>
      <c r="K4" s="14"/>
      <c r="L4" s="2"/>
      <c r="M4" s="7"/>
    </row>
    <row r="5" spans="1:13" ht="18.75" x14ac:dyDescent="0.3">
      <c r="A5" t="s">
        <v>58</v>
      </c>
      <c r="B5" s="13"/>
      <c r="C5" s="10"/>
      <c r="D5" s="70"/>
      <c r="E5" s="71"/>
      <c r="F5" s="72"/>
      <c r="G5" s="72" t="s">
        <v>2</v>
      </c>
      <c r="H5" s="73">
        <v>4886</v>
      </c>
      <c r="I5" s="12"/>
      <c r="J5" s="14"/>
      <c r="K5" s="14"/>
      <c r="L5" s="8"/>
      <c r="M5" s="7"/>
    </row>
    <row r="6" spans="1:13" ht="18.75" x14ac:dyDescent="0.3">
      <c r="A6" s="10"/>
      <c r="B6" s="10"/>
      <c r="C6" s="14"/>
      <c r="F6" s="10"/>
      <c r="G6" s="10"/>
      <c r="H6" s="10" t="s">
        <v>3</v>
      </c>
      <c r="I6" s="10"/>
      <c r="J6" s="10"/>
      <c r="K6" s="10"/>
      <c r="L6" s="8"/>
      <c r="M6" s="7"/>
    </row>
    <row r="7" spans="1:13" ht="19.5" thickBot="1" x14ac:dyDescent="0.35">
      <c r="A7" s="10"/>
      <c r="B7" s="10"/>
      <c r="C7" s="14"/>
      <c r="D7" s="11"/>
      <c r="E7" s="15"/>
      <c r="F7" s="10"/>
      <c r="G7" s="10"/>
      <c r="H7" s="10"/>
      <c r="I7" s="10"/>
      <c r="J7" s="10"/>
      <c r="K7" s="10"/>
      <c r="L7" s="8"/>
      <c r="M7" s="7"/>
    </row>
    <row r="8" spans="1:13" ht="18.75" x14ac:dyDescent="0.3">
      <c r="A8" s="16"/>
      <c r="B8" s="17" t="s">
        <v>4</v>
      </c>
      <c r="C8" s="17" t="s">
        <v>5</v>
      </c>
      <c r="D8" s="17" t="s">
        <v>0</v>
      </c>
      <c r="E8" s="17" t="s">
        <v>6</v>
      </c>
      <c r="F8" s="17" t="s">
        <v>27</v>
      </c>
      <c r="G8" s="17" t="s">
        <v>7</v>
      </c>
      <c r="H8" s="17" t="s">
        <v>8</v>
      </c>
      <c r="I8" s="17" t="s">
        <v>26</v>
      </c>
      <c r="J8" s="17" t="s">
        <v>9</v>
      </c>
      <c r="K8" s="18" t="s">
        <v>10</v>
      </c>
      <c r="L8" s="8"/>
      <c r="M8" s="7"/>
    </row>
    <row r="9" spans="1:13" ht="19.5" thickBot="1" x14ac:dyDescent="0.35">
      <c r="A9" s="19" t="s">
        <v>3</v>
      </c>
      <c r="B9" s="20" t="s">
        <v>11</v>
      </c>
      <c r="C9" s="20" t="s">
        <v>12</v>
      </c>
      <c r="D9" s="20"/>
      <c r="E9" s="20" t="s">
        <v>13</v>
      </c>
      <c r="F9" s="20" t="s">
        <v>28</v>
      </c>
      <c r="G9" s="20" t="s">
        <v>14</v>
      </c>
      <c r="H9" s="20" t="s">
        <v>15</v>
      </c>
      <c r="I9" s="20" t="s">
        <v>9</v>
      </c>
      <c r="J9" s="20"/>
      <c r="K9" s="21"/>
      <c r="L9" s="8"/>
      <c r="M9" s="7"/>
    </row>
    <row r="10" spans="1:13" ht="18.75" x14ac:dyDescent="0.3">
      <c r="A10" s="9" t="s">
        <v>25</v>
      </c>
      <c r="B10" s="14"/>
      <c r="C10" s="25"/>
      <c r="D10" s="14"/>
      <c r="E10" s="14"/>
      <c r="F10" s="26"/>
      <c r="G10" s="27"/>
      <c r="H10" s="12"/>
      <c r="I10" s="24"/>
      <c r="J10" s="29"/>
      <c r="K10" s="10"/>
      <c r="L10" s="8"/>
      <c r="M10" s="7"/>
    </row>
    <row r="11" spans="1:13" s="64" customFormat="1" ht="14.25" x14ac:dyDescent="0.2">
      <c r="B11" s="119" t="s">
        <v>33</v>
      </c>
      <c r="C11" s="120">
        <v>44145</v>
      </c>
      <c r="D11" s="121">
        <v>170000</v>
      </c>
      <c r="E11" s="119">
        <v>39.450000000000003</v>
      </c>
      <c r="F11" s="122">
        <v>170000</v>
      </c>
      <c r="G11" s="122">
        <v>0</v>
      </c>
      <c r="H11" s="43">
        <f>SUM(((F11-G11)-((J11*$H$5)))/I11)</f>
        <v>3825.2680652680656</v>
      </c>
      <c r="I11" s="119">
        <v>21.45</v>
      </c>
      <c r="J11" s="119">
        <v>18</v>
      </c>
      <c r="K11" s="129" t="s">
        <v>21</v>
      </c>
    </row>
    <row r="12" spans="1:13" s="64" customFormat="1" ht="14.25" x14ac:dyDescent="0.2">
      <c r="B12" s="119" t="s">
        <v>34</v>
      </c>
      <c r="C12" s="120">
        <v>44131</v>
      </c>
      <c r="D12" s="121">
        <v>190000</v>
      </c>
      <c r="E12" s="119">
        <v>35.130000000000003</v>
      </c>
      <c r="F12" s="122">
        <v>190000</v>
      </c>
      <c r="G12" s="122">
        <v>2800</v>
      </c>
      <c r="H12" s="43">
        <f>SUM(((F12-G12)-((J12*$H$5)))/I12)</f>
        <v>9132.3171428571422</v>
      </c>
      <c r="I12" s="119">
        <v>7</v>
      </c>
      <c r="J12" s="119">
        <v>25.23</v>
      </c>
      <c r="K12" s="129" t="s">
        <v>21</v>
      </c>
    </row>
    <row r="13" spans="1:13" x14ac:dyDescent="0.25">
      <c r="A13" s="61"/>
      <c r="B13" s="123" t="s">
        <v>31</v>
      </c>
      <c r="C13" s="124">
        <v>44102</v>
      </c>
      <c r="D13" s="125">
        <v>400000</v>
      </c>
      <c r="E13" s="126">
        <v>38.770000000000003</v>
      </c>
      <c r="F13" s="127">
        <v>280429</v>
      </c>
      <c r="G13" s="56">
        <v>129983</v>
      </c>
      <c r="H13" s="43">
        <f>SUM(((F13-G13)-((J13*$H$5)))/I13)</f>
        <v>419.59320987653979</v>
      </c>
      <c r="I13" s="52">
        <v>3.24</v>
      </c>
      <c r="J13" s="128">
        <v>30.513000000000002</v>
      </c>
      <c r="K13" s="53" t="s">
        <v>55</v>
      </c>
    </row>
    <row r="14" spans="1:13" ht="18.75" x14ac:dyDescent="0.3">
      <c r="A14" s="34"/>
      <c r="B14" s="47" t="s">
        <v>47</v>
      </c>
      <c r="C14" s="48">
        <v>44476</v>
      </c>
      <c r="D14" s="75">
        <v>93750</v>
      </c>
      <c r="E14" s="50">
        <v>25.02</v>
      </c>
      <c r="F14" s="49">
        <v>93750</v>
      </c>
      <c r="G14" s="43">
        <v>0</v>
      </c>
      <c r="H14" s="43">
        <f>SUM(((F14-G14)-((J14*$H$5)))/I14)</f>
        <v>1096.4095744680851</v>
      </c>
      <c r="I14" s="50">
        <v>7.52</v>
      </c>
      <c r="J14" s="50">
        <v>17.5</v>
      </c>
      <c r="K14" s="42" t="s">
        <v>21</v>
      </c>
      <c r="L14" s="78"/>
      <c r="M14" s="7"/>
    </row>
    <row r="15" spans="1:13" s="89" customFormat="1" x14ac:dyDescent="0.25">
      <c r="B15" s="53" t="s">
        <v>42</v>
      </c>
      <c r="C15" s="54">
        <v>44167</v>
      </c>
      <c r="D15" s="100">
        <v>25000</v>
      </c>
      <c r="E15" s="55">
        <v>7.95</v>
      </c>
      <c r="F15" s="56">
        <v>25000</v>
      </c>
      <c r="G15" s="56">
        <v>0</v>
      </c>
      <c r="H15" s="56">
        <f>SUM(((F15-G15)-((J15*$H$5)))/I15)</f>
        <v>193.22033898305082</v>
      </c>
      <c r="I15" s="53">
        <v>2.95</v>
      </c>
      <c r="J15" s="53">
        <v>5</v>
      </c>
      <c r="K15" s="130" t="s">
        <v>21</v>
      </c>
    </row>
    <row r="16" spans="1:13" s="87" customFormat="1" ht="18.75" x14ac:dyDescent="0.3">
      <c r="A16" s="9"/>
      <c r="B16" s="53" t="s">
        <v>49</v>
      </c>
      <c r="C16" s="54">
        <v>44405</v>
      </c>
      <c r="D16" s="77">
        <v>220000</v>
      </c>
      <c r="E16" s="55">
        <v>19.600000000000001</v>
      </c>
      <c r="F16" s="56">
        <v>118973</v>
      </c>
      <c r="G16" s="56">
        <v>20258</v>
      </c>
      <c r="H16" s="56">
        <f t="shared" ref="H16:H20" si="0">SUM(((F16-G16)-((J16*$H$5)))/I16)</f>
        <v>8419.7222222222226</v>
      </c>
      <c r="I16" s="55">
        <v>3.6</v>
      </c>
      <c r="J16" s="55">
        <v>14</v>
      </c>
      <c r="K16" s="53" t="s">
        <v>55</v>
      </c>
      <c r="L16" s="90"/>
      <c r="M16" s="91"/>
    </row>
    <row r="17" spans="1:925" s="99" customFormat="1" ht="18.75" x14ac:dyDescent="0.3">
      <c r="A17" s="118"/>
      <c r="B17" s="53" t="s">
        <v>50</v>
      </c>
      <c r="C17" s="54">
        <v>44547</v>
      </c>
      <c r="D17" s="77">
        <v>565000</v>
      </c>
      <c r="E17" s="55">
        <v>105.4</v>
      </c>
      <c r="F17" s="56">
        <v>565000</v>
      </c>
      <c r="G17" s="56">
        <v>137731</v>
      </c>
      <c r="H17" s="56">
        <f t="shared" si="0"/>
        <v>2498.9855907780975</v>
      </c>
      <c r="I17" s="55">
        <v>34.700000000000003</v>
      </c>
      <c r="J17" s="55">
        <v>69.7</v>
      </c>
      <c r="K17" s="53" t="s">
        <v>51</v>
      </c>
      <c r="L17" s="97"/>
      <c r="M17" s="98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89"/>
      <c r="RV17" s="89"/>
      <c r="RW17" s="89"/>
      <c r="RX17" s="89"/>
      <c r="RY17" s="89"/>
      <c r="RZ17" s="89"/>
      <c r="SA17" s="89"/>
      <c r="SB17" s="89"/>
      <c r="SC17" s="89"/>
      <c r="SD17" s="89"/>
      <c r="SE17" s="89"/>
      <c r="SF17" s="89"/>
      <c r="SG17" s="89"/>
      <c r="SH17" s="89"/>
      <c r="SI17" s="89"/>
      <c r="SJ17" s="89"/>
      <c r="SK17" s="89"/>
      <c r="SL17" s="89"/>
      <c r="SM17" s="89"/>
      <c r="SN17" s="89"/>
      <c r="SO17" s="89"/>
      <c r="SP17" s="89"/>
      <c r="SQ17" s="89"/>
      <c r="SR17" s="89"/>
      <c r="SS17" s="89"/>
      <c r="ST17" s="89"/>
      <c r="SU17" s="89"/>
      <c r="SV17" s="89"/>
      <c r="SW17" s="89"/>
      <c r="SX17" s="89"/>
      <c r="SY17" s="89"/>
      <c r="SZ17" s="89"/>
      <c r="TA17" s="89"/>
      <c r="TB17" s="89"/>
      <c r="TC17" s="89"/>
      <c r="TD17" s="89"/>
      <c r="TE17" s="89"/>
      <c r="TF17" s="89"/>
      <c r="TG17" s="89"/>
      <c r="TH17" s="89"/>
      <c r="TI17" s="89"/>
      <c r="TJ17" s="89"/>
      <c r="TK17" s="89"/>
      <c r="TL17" s="89"/>
      <c r="TM17" s="89"/>
      <c r="TN17" s="89"/>
      <c r="TO17" s="89"/>
      <c r="TP17" s="89"/>
      <c r="TQ17" s="89"/>
      <c r="TR17" s="89"/>
      <c r="TS17" s="89"/>
      <c r="TT17" s="89"/>
      <c r="TU17" s="89"/>
      <c r="TV17" s="89"/>
      <c r="TW17" s="89"/>
      <c r="TX17" s="89"/>
      <c r="TY17" s="89"/>
      <c r="TZ17" s="89"/>
      <c r="UA17" s="89"/>
      <c r="UB17" s="89"/>
      <c r="UC17" s="89"/>
      <c r="UD17" s="89"/>
      <c r="UE17" s="89"/>
      <c r="UF17" s="89"/>
      <c r="UG17" s="89"/>
      <c r="UH17" s="89"/>
      <c r="UI17" s="89"/>
      <c r="UJ17" s="89"/>
      <c r="UK17" s="89"/>
      <c r="UL17" s="89"/>
      <c r="UM17" s="89"/>
      <c r="UN17" s="89"/>
      <c r="UO17" s="89"/>
      <c r="UP17" s="89"/>
      <c r="UQ17" s="89"/>
      <c r="UR17" s="89"/>
      <c r="US17" s="89"/>
      <c r="UT17" s="89"/>
      <c r="UU17" s="89"/>
      <c r="UV17" s="89"/>
      <c r="UW17" s="89"/>
      <c r="UX17" s="89"/>
      <c r="UY17" s="89"/>
      <c r="UZ17" s="89"/>
      <c r="VA17" s="89"/>
      <c r="VB17" s="89"/>
      <c r="VC17" s="89"/>
      <c r="VD17" s="89"/>
      <c r="VE17" s="89"/>
      <c r="VF17" s="89"/>
      <c r="VG17" s="89"/>
      <c r="VH17" s="89"/>
      <c r="VI17" s="89"/>
      <c r="VJ17" s="89"/>
      <c r="VK17" s="89"/>
      <c r="VL17" s="89"/>
      <c r="VM17" s="89"/>
      <c r="VN17" s="89"/>
      <c r="VO17" s="89"/>
      <c r="VP17" s="89"/>
      <c r="VQ17" s="89"/>
      <c r="VR17" s="89"/>
      <c r="VS17" s="89"/>
      <c r="VT17" s="89"/>
      <c r="VU17" s="89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89"/>
      <c r="WV17" s="89"/>
      <c r="WW17" s="89"/>
      <c r="WX17" s="89"/>
      <c r="WY17" s="89"/>
      <c r="WZ17" s="89"/>
      <c r="XA17" s="89"/>
      <c r="XB17" s="89"/>
      <c r="XC17" s="89"/>
      <c r="XD17" s="89"/>
      <c r="XE17" s="89"/>
      <c r="XF17" s="89"/>
      <c r="XG17" s="89"/>
      <c r="XH17" s="89"/>
      <c r="XI17" s="89"/>
      <c r="XJ17" s="89"/>
      <c r="XK17" s="89"/>
      <c r="XL17" s="89"/>
      <c r="XM17" s="89"/>
      <c r="XN17" s="89"/>
      <c r="XO17" s="89"/>
      <c r="XP17" s="89"/>
      <c r="XQ17" s="89"/>
      <c r="XR17" s="89"/>
      <c r="XS17" s="89"/>
      <c r="XT17" s="89"/>
      <c r="XU17" s="89"/>
      <c r="XV17" s="89"/>
      <c r="XW17" s="89"/>
      <c r="XX17" s="89"/>
      <c r="XY17" s="89"/>
      <c r="XZ17" s="89"/>
      <c r="YA17" s="89"/>
      <c r="YB17" s="89"/>
      <c r="YC17" s="89"/>
      <c r="YD17" s="89"/>
      <c r="YE17" s="89"/>
      <c r="YF17" s="89"/>
      <c r="YG17" s="89"/>
      <c r="YH17" s="89"/>
      <c r="YI17" s="89"/>
      <c r="YJ17" s="89"/>
      <c r="YK17" s="89"/>
      <c r="YL17" s="89"/>
      <c r="YM17" s="89"/>
      <c r="YN17" s="89"/>
      <c r="YO17" s="89"/>
      <c r="YP17" s="89"/>
      <c r="YQ17" s="89"/>
      <c r="YR17" s="89"/>
      <c r="YS17" s="89"/>
      <c r="YT17" s="89"/>
      <c r="YU17" s="89"/>
      <c r="YV17" s="89"/>
      <c r="YW17" s="89"/>
      <c r="YX17" s="89"/>
      <c r="YY17" s="89"/>
      <c r="YZ17" s="89"/>
      <c r="ZA17" s="89"/>
      <c r="ZB17" s="89"/>
      <c r="ZC17" s="89"/>
      <c r="ZD17" s="89"/>
      <c r="ZE17" s="89"/>
      <c r="ZF17" s="89"/>
      <c r="ZG17" s="89"/>
      <c r="ZH17" s="89"/>
      <c r="ZI17" s="89"/>
      <c r="ZJ17" s="89"/>
      <c r="ZK17" s="89"/>
      <c r="ZL17" s="89"/>
      <c r="ZM17" s="89"/>
      <c r="ZN17" s="89"/>
      <c r="ZO17" s="89"/>
      <c r="ZP17" s="89"/>
      <c r="ZQ17" s="89"/>
      <c r="ZR17" s="89"/>
      <c r="ZS17" s="89"/>
      <c r="ZT17" s="89"/>
      <c r="ZU17" s="89"/>
      <c r="ZV17" s="89"/>
      <c r="ZW17" s="89"/>
      <c r="ZX17" s="89"/>
      <c r="ZY17" s="89"/>
      <c r="ZZ17" s="89"/>
      <c r="AAA17" s="89"/>
      <c r="AAB17" s="89"/>
      <c r="AAC17" s="89"/>
      <c r="AAD17" s="89"/>
      <c r="AAE17" s="89"/>
      <c r="AAF17" s="89"/>
      <c r="AAG17" s="89"/>
      <c r="AAH17" s="89"/>
      <c r="AAI17" s="89"/>
      <c r="AAJ17" s="89"/>
      <c r="AAK17" s="89"/>
      <c r="AAL17" s="89"/>
      <c r="AAM17" s="89"/>
      <c r="AAN17" s="89"/>
      <c r="AAO17" s="89"/>
      <c r="AAP17" s="89"/>
      <c r="AAQ17" s="89"/>
      <c r="AAR17" s="89"/>
      <c r="AAS17" s="89"/>
      <c r="AAT17" s="89"/>
      <c r="AAU17" s="89"/>
      <c r="AAV17" s="89"/>
      <c r="AAW17" s="89"/>
      <c r="AAX17" s="89"/>
      <c r="AAY17" s="89"/>
      <c r="AAZ17" s="89"/>
      <c r="ABA17" s="89"/>
      <c r="ABB17" s="89"/>
      <c r="ABC17" s="89"/>
      <c r="ABD17" s="89"/>
      <c r="ABE17" s="89"/>
      <c r="ABF17" s="89"/>
      <c r="ABG17" s="89"/>
      <c r="ABH17" s="89"/>
      <c r="ABI17" s="89"/>
      <c r="ABJ17" s="89"/>
      <c r="ABK17" s="89"/>
      <c r="ABL17" s="89"/>
      <c r="ABM17" s="89"/>
      <c r="ABN17" s="89"/>
      <c r="ABO17" s="89"/>
      <c r="ABP17" s="89"/>
      <c r="ABQ17" s="89"/>
      <c r="ABR17" s="89"/>
      <c r="ABS17" s="89"/>
      <c r="ABT17" s="89"/>
      <c r="ABU17" s="89"/>
      <c r="ABV17" s="89"/>
      <c r="ABW17" s="89"/>
      <c r="ABX17" s="89"/>
      <c r="ABY17" s="89"/>
      <c r="ABZ17" s="89"/>
      <c r="ACA17" s="89"/>
      <c r="ACB17" s="89"/>
      <c r="ACC17" s="89"/>
      <c r="ACD17" s="89"/>
      <c r="ACE17" s="89"/>
      <c r="ACF17" s="89"/>
      <c r="ACG17" s="89"/>
      <c r="ACH17" s="89"/>
      <c r="ACI17" s="89"/>
      <c r="ACJ17" s="89"/>
      <c r="ACK17" s="89"/>
      <c r="ACL17" s="89"/>
      <c r="ACM17" s="89"/>
      <c r="ACN17" s="89"/>
      <c r="ACO17" s="89"/>
      <c r="ACP17" s="89"/>
      <c r="ACQ17" s="89"/>
      <c r="ACR17" s="89"/>
      <c r="ACS17" s="89"/>
      <c r="ACT17" s="89"/>
      <c r="ACU17" s="89"/>
      <c r="ACV17" s="89"/>
      <c r="ACW17" s="89"/>
      <c r="ACX17" s="89"/>
      <c r="ACY17" s="89"/>
      <c r="ACZ17" s="89"/>
      <c r="ADA17" s="89"/>
      <c r="ADB17" s="89"/>
      <c r="ADC17" s="89"/>
      <c r="ADD17" s="89"/>
      <c r="ADE17" s="89"/>
      <c r="ADF17" s="89"/>
      <c r="ADG17" s="89"/>
      <c r="ADH17" s="89"/>
      <c r="ADI17" s="89"/>
      <c r="ADJ17" s="89"/>
      <c r="ADK17" s="89"/>
      <c r="ADL17" s="89"/>
      <c r="ADM17" s="89"/>
      <c r="ADN17" s="89"/>
      <c r="ADO17" s="89"/>
      <c r="ADP17" s="89"/>
      <c r="ADQ17" s="89"/>
      <c r="ADR17" s="89"/>
      <c r="ADS17" s="89"/>
      <c r="ADT17" s="89"/>
      <c r="ADU17" s="89"/>
      <c r="ADV17" s="89"/>
      <c r="ADW17" s="89"/>
      <c r="ADX17" s="89"/>
      <c r="ADY17" s="89"/>
      <c r="ADZ17" s="89"/>
      <c r="AEA17" s="89"/>
      <c r="AEB17" s="89"/>
      <c r="AEC17" s="89"/>
      <c r="AED17" s="89"/>
      <c r="AEE17" s="89"/>
      <c r="AEF17" s="89"/>
      <c r="AEG17" s="89"/>
      <c r="AEH17" s="89"/>
      <c r="AEI17" s="89"/>
      <c r="AEJ17" s="89"/>
      <c r="AEK17" s="89"/>
      <c r="AEL17" s="89"/>
      <c r="AEM17" s="89"/>
      <c r="AEN17" s="89"/>
      <c r="AEO17" s="89"/>
      <c r="AEP17" s="89"/>
      <c r="AEQ17" s="89"/>
      <c r="AER17" s="89"/>
      <c r="AES17" s="89"/>
      <c r="AET17" s="89"/>
      <c r="AEU17" s="89"/>
      <c r="AEV17" s="89"/>
      <c r="AEW17" s="89"/>
      <c r="AEX17" s="89"/>
      <c r="AEY17" s="89"/>
      <c r="AEZ17" s="89"/>
      <c r="AFA17" s="89"/>
      <c r="AFB17" s="89"/>
      <c r="AFC17" s="89"/>
      <c r="AFD17" s="89"/>
      <c r="AFE17" s="89"/>
      <c r="AFF17" s="89"/>
      <c r="AFG17" s="89"/>
      <c r="AFH17" s="89"/>
      <c r="AFI17" s="89"/>
      <c r="AFJ17" s="89"/>
      <c r="AFK17" s="89"/>
      <c r="AFL17" s="89"/>
      <c r="AFM17" s="89"/>
      <c r="AFN17" s="89"/>
      <c r="AFO17" s="89"/>
      <c r="AFP17" s="89"/>
      <c r="AFQ17" s="89"/>
      <c r="AFR17" s="89"/>
      <c r="AFS17" s="89"/>
      <c r="AFT17" s="89"/>
      <c r="AFU17" s="89"/>
      <c r="AFV17" s="89"/>
      <c r="AFW17" s="89"/>
      <c r="AFX17" s="89"/>
      <c r="AFY17" s="89"/>
      <c r="AFZ17" s="89"/>
      <c r="AGA17" s="89"/>
      <c r="AGB17" s="89"/>
      <c r="AGC17" s="89"/>
      <c r="AGD17" s="89"/>
      <c r="AGE17" s="89"/>
      <c r="AGF17" s="89"/>
      <c r="AGG17" s="89"/>
      <c r="AGH17" s="89"/>
      <c r="AGI17" s="89"/>
      <c r="AGJ17" s="89"/>
      <c r="AGK17" s="89"/>
      <c r="AGL17" s="89"/>
      <c r="AGM17" s="89"/>
      <c r="AGN17" s="89"/>
      <c r="AGO17" s="89"/>
      <c r="AGP17" s="89"/>
      <c r="AGQ17" s="89"/>
      <c r="AGR17" s="89"/>
      <c r="AGS17" s="89"/>
      <c r="AGT17" s="89"/>
      <c r="AGU17" s="89"/>
      <c r="AGV17" s="89"/>
      <c r="AGW17" s="89"/>
      <c r="AGX17" s="89"/>
      <c r="AGY17" s="89"/>
      <c r="AGZ17" s="89"/>
      <c r="AHA17" s="89"/>
      <c r="AHB17" s="89"/>
      <c r="AHC17" s="89"/>
      <c r="AHD17" s="89"/>
      <c r="AHE17" s="89"/>
      <c r="AHF17" s="89"/>
      <c r="AHG17" s="89"/>
      <c r="AHH17" s="89"/>
      <c r="AHI17" s="89"/>
      <c r="AHJ17" s="89"/>
      <c r="AHK17" s="89"/>
      <c r="AHL17" s="89"/>
      <c r="AHM17" s="89"/>
      <c r="AHN17" s="89"/>
      <c r="AHO17" s="89"/>
      <c r="AHP17" s="89"/>
      <c r="AHQ17" s="89"/>
      <c r="AHR17" s="89"/>
      <c r="AHS17" s="89"/>
      <c r="AHT17" s="89"/>
      <c r="AHU17" s="89"/>
      <c r="AHV17" s="89"/>
      <c r="AHW17" s="89"/>
      <c r="AHX17" s="89"/>
      <c r="AHY17" s="89"/>
      <c r="AHZ17" s="89"/>
      <c r="AIA17" s="89"/>
      <c r="AIB17" s="89"/>
      <c r="AIC17" s="89"/>
      <c r="AID17" s="89"/>
      <c r="AIE17" s="89"/>
      <c r="AIF17" s="89"/>
      <c r="AIG17" s="89"/>
      <c r="AIH17" s="89"/>
      <c r="AII17" s="89"/>
      <c r="AIJ17" s="89"/>
      <c r="AIK17" s="89"/>
      <c r="AIL17" s="89"/>
      <c r="AIM17" s="89"/>
      <c r="AIN17" s="89"/>
      <c r="AIO17" s="89"/>
    </row>
    <row r="18" spans="1:925" ht="18.75" x14ac:dyDescent="0.3">
      <c r="A18" s="10"/>
      <c r="B18" s="53" t="s">
        <v>38</v>
      </c>
      <c r="C18" s="54">
        <v>44088</v>
      </c>
      <c r="D18" s="77">
        <v>966625</v>
      </c>
      <c r="E18" s="55">
        <v>99.1</v>
      </c>
      <c r="F18" s="56">
        <v>886243</v>
      </c>
      <c r="G18" s="56">
        <v>115058</v>
      </c>
      <c r="H18" s="56">
        <f t="shared" si="0"/>
        <v>1740.4429967426704</v>
      </c>
      <c r="I18" s="55">
        <v>30.7</v>
      </c>
      <c r="J18" s="55">
        <v>146.9</v>
      </c>
      <c r="K18" s="53" t="s">
        <v>39</v>
      </c>
      <c r="L18" s="3"/>
      <c r="M18" s="7"/>
    </row>
    <row r="19" spans="1:925" ht="18.75" x14ac:dyDescent="0.3">
      <c r="A19" s="10"/>
      <c r="B19" s="53" t="s">
        <v>41</v>
      </c>
      <c r="C19" s="54">
        <v>44078</v>
      </c>
      <c r="D19" s="77">
        <v>150000</v>
      </c>
      <c r="E19" s="55">
        <v>45.1</v>
      </c>
      <c r="F19" s="56">
        <v>150000</v>
      </c>
      <c r="G19" s="56">
        <v>0</v>
      </c>
      <c r="H19" s="56">
        <f t="shared" si="0"/>
        <v>1296.2755102040815</v>
      </c>
      <c r="I19" s="55">
        <v>19.600000000000001</v>
      </c>
      <c r="J19" s="55">
        <v>25.5</v>
      </c>
      <c r="K19" s="130" t="s">
        <v>21</v>
      </c>
      <c r="L19" s="3"/>
      <c r="M19" s="7"/>
    </row>
    <row r="20" spans="1:925" ht="18.75" x14ac:dyDescent="0.3">
      <c r="A20" s="10"/>
      <c r="B20" s="53" t="s">
        <v>52</v>
      </c>
      <c r="C20" s="54">
        <v>44565</v>
      </c>
      <c r="D20" s="77">
        <v>147500</v>
      </c>
      <c r="E20" s="55">
        <v>38.4</v>
      </c>
      <c r="F20" s="56">
        <v>147500</v>
      </c>
      <c r="G20" s="56">
        <v>0</v>
      </c>
      <c r="H20" s="56">
        <f t="shared" si="0"/>
        <v>2566.7861271676297</v>
      </c>
      <c r="I20" s="55">
        <v>17.3</v>
      </c>
      <c r="J20" s="55">
        <v>21.1</v>
      </c>
      <c r="K20" s="130" t="s">
        <v>21</v>
      </c>
      <c r="L20" s="3"/>
      <c r="M20" s="7"/>
    </row>
    <row r="21" spans="1:925" ht="18.75" x14ac:dyDescent="0.3">
      <c r="A21" s="10"/>
      <c r="B21" s="14"/>
      <c r="C21" s="25"/>
      <c r="D21" s="82"/>
      <c r="E21" s="14"/>
      <c r="F21" s="40"/>
      <c r="G21" s="32" t="s">
        <v>1</v>
      </c>
      <c r="H21" s="28">
        <f>AVERAGE(H11:H20)</f>
        <v>3118.9020778567588</v>
      </c>
      <c r="I21" s="24"/>
      <c r="J21" s="29"/>
      <c r="K21" s="10"/>
      <c r="L21" s="3"/>
      <c r="M21" s="7"/>
    </row>
    <row r="22" spans="1:925" ht="18.75" x14ac:dyDescent="0.3">
      <c r="A22" s="10"/>
      <c r="B22" s="14"/>
      <c r="C22" s="25"/>
      <c r="D22" s="82"/>
      <c r="E22" s="14"/>
      <c r="F22" s="80"/>
      <c r="G22" s="32" t="s">
        <v>18</v>
      </c>
      <c r="H22" s="30">
        <f>MEDIAN(H11:H17)</f>
        <v>2498.9855907780975</v>
      </c>
      <c r="I22" s="24"/>
      <c r="J22" s="29"/>
      <c r="K22" s="10"/>
      <c r="L22" s="3"/>
      <c r="M22" s="7"/>
    </row>
    <row r="23" spans="1:925" ht="18.75" x14ac:dyDescent="0.3">
      <c r="A23" s="10"/>
      <c r="B23" s="14"/>
      <c r="C23" s="25"/>
      <c r="D23" s="82"/>
      <c r="E23" s="14"/>
      <c r="F23" s="80"/>
      <c r="G23" s="32"/>
      <c r="H23" s="106"/>
      <c r="I23" s="24"/>
      <c r="J23" s="29"/>
      <c r="K23" s="10"/>
      <c r="L23" s="3"/>
      <c r="M23" s="7"/>
    </row>
    <row r="24" spans="1:925" ht="18.75" x14ac:dyDescent="0.3">
      <c r="A24" s="13" t="s">
        <v>17</v>
      </c>
      <c r="B24" s="10"/>
      <c r="C24" s="23"/>
      <c r="D24" s="33"/>
      <c r="E24" s="10"/>
      <c r="F24" s="12"/>
      <c r="G24" s="12"/>
      <c r="H24" s="12"/>
      <c r="I24" s="24"/>
      <c r="J24" s="24"/>
      <c r="K24" s="10"/>
      <c r="L24" s="3"/>
      <c r="M24" s="7"/>
    </row>
    <row r="25" spans="1:925" s="81" customFormat="1" ht="18.75" x14ac:dyDescent="0.3">
      <c r="A25" s="9"/>
      <c r="B25" s="92" t="s">
        <v>31</v>
      </c>
      <c r="C25" s="108">
        <v>44102</v>
      </c>
      <c r="D25" s="109">
        <v>400000</v>
      </c>
      <c r="E25" s="92">
        <v>38.770000000000003</v>
      </c>
      <c r="F25" s="93">
        <v>280429</v>
      </c>
      <c r="G25" s="93">
        <v>129983</v>
      </c>
      <c r="H25" s="56">
        <f t="shared" ref="H25:H32" si="1">SUM(((F25-G25)-(I25*$E$4)))/J25</f>
        <v>4559.0155015894861</v>
      </c>
      <c r="I25" s="110">
        <v>3.24</v>
      </c>
      <c r="J25" s="110">
        <v>30.513000000000002</v>
      </c>
      <c r="K25" s="92" t="s">
        <v>55</v>
      </c>
      <c r="L25" s="3"/>
      <c r="M25" s="85"/>
    </row>
    <row r="26" spans="1:925" s="89" customFormat="1" ht="18.75" x14ac:dyDescent="0.3">
      <c r="A26" s="86"/>
      <c r="B26" s="53" t="s">
        <v>32</v>
      </c>
      <c r="C26" s="54">
        <v>43937</v>
      </c>
      <c r="D26" s="77">
        <v>574500</v>
      </c>
      <c r="E26" s="53">
        <v>160.4</v>
      </c>
      <c r="F26" s="56">
        <v>488280</v>
      </c>
      <c r="G26" s="56">
        <v>89700</v>
      </c>
      <c r="H26" s="56">
        <f t="shared" si="1"/>
        <v>6094.4954128440359</v>
      </c>
      <c r="I26" s="55"/>
      <c r="J26" s="55">
        <v>65.400000000000006</v>
      </c>
      <c r="K26" s="53" t="s">
        <v>55</v>
      </c>
      <c r="L26" s="97"/>
      <c r="M26" s="98"/>
    </row>
    <row r="27" spans="1:925" ht="18.75" x14ac:dyDescent="0.3">
      <c r="A27" s="64"/>
      <c r="B27" s="53" t="s">
        <v>33</v>
      </c>
      <c r="C27" s="54">
        <v>44145</v>
      </c>
      <c r="D27" s="100">
        <v>170000</v>
      </c>
      <c r="E27" s="53">
        <v>39.450000000000003</v>
      </c>
      <c r="F27" s="56">
        <v>170000</v>
      </c>
      <c r="G27" s="56">
        <v>0</v>
      </c>
      <c r="H27" s="56">
        <f t="shared" si="1"/>
        <v>5274.8027777777779</v>
      </c>
      <c r="I27" s="53">
        <v>21.45</v>
      </c>
      <c r="J27" s="53">
        <v>18</v>
      </c>
      <c r="K27" s="130" t="s">
        <v>21</v>
      </c>
      <c r="L27" s="79"/>
      <c r="M27" s="7"/>
    </row>
    <row r="28" spans="1:925" s="81" customFormat="1" ht="18.75" x14ac:dyDescent="0.3">
      <c r="A28" s="64"/>
      <c r="B28" s="53" t="s">
        <v>34</v>
      </c>
      <c r="C28" s="54">
        <v>44131</v>
      </c>
      <c r="D28" s="100">
        <v>190000</v>
      </c>
      <c r="E28" s="53">
        <v>35.130000000000003</v>
      </c>
      <c r="F28" s="56">
        <v>190000</v>
      </c>
      <c r="G28" s="56">
        <v>2800</v>
      </c>
      <c r="H28" s="56">
        <f t="shared" si="1"/>
        <v>6448.9496630994845</v>
      </c>
      <c r="I28" s="53">
        <v>7</v>
      </c>
      <c r="J28" s="53">
        <v>25.23</v>
      </c>
      <c r="K28" s="130" t="s">
        <v>21</v>
      </c>
      <c r="L28" s="3"/>
      <c r="M28" s="85"/>
    </row>
    <row r="29" spans="1:925" s="81" customFormat="1" x14ac:dyDescent="0.25">
      <c r="A29" s="64"/>
      <c r="B29" s="53" t="s">
        <v>35</v>
      </c>
      <c r="C29" s="54">
        <v>44131</v>
      </c>
      <c r="D29" s="100">
        <v>127000</v>
      </c>
      <c r="E29" s="53">
        <v>45.8</v>
      </c>
      <c r="F29" s="56">
        <v>114545</v>
      </c>
      <c r="G29" s="56">
        <v>12455</v>
      </c>
      <c r="H29" s="56">
        <f t="shared" si="1"/>
        <v>2336.1556064073225</v>
      </c>
      <c r="I29" s="53">
        <v>0</v>
      </c>
      <c r="J29" s="53">
        <v>43.7</v>
      </c>
      <c r="K29" s="53" t="s">
        <v>55</v>
      </c>
    </row>
    <row r="30" spans="1:925" s="81" customFormat="1" ht="18.75" x14ac:dyDescent="0.3">
      <c r="A30" s="107"/>
      <c r="B30" s="53" t="s">
        <v>46</v>
      </c>
      <c r="C30" s="54">
        <v>44208</v>
      </c>
      <c r="D30" s="77">
        <v>145000</v>
      </c>
      <c r="E30" s="55">
        <v>32.57</v>
      </c>
      <c r="F30" s="56">
        <v>145000</v>
      </c>
      <c r="G30" s="56">
        <v>0</v>
      </c>
      <c r="H30" s="56">
        <f t="shared" si="1"/>
        <v>4451.9496469143387</v>
      </c>
      <c r="I30" s="55">
        <v>0</v>
      </c>
      <c r="J30" s="55">
        <v>32.57</v>
      </c>
      <c r="K30" s="131" t="s">
        <v>21</v>
      </c>
      <c r="L30" s="3"/>
      <c r="M30" s="85"/>
    </row>
    <row r="31" spans="1:925" s="89" customFormat="1" ht="15.75" x14ac:dyDescent="0.25">
      <c r="A31" s="34"/>
      <c r="B31" s="53" t="s">
        <v>47</v>
      </c>
      <c r="C31" s="54">
        <v>44476</v>
      </c>
      <c r="D31" s="77">
        <v>93750</v>
      </c>
      <c r="E31" s="55">
        <v>25.02</v>
      </c>
      <c r="F31" s="56">
        <v>93750</v>
      </c>
      <c r="G31" s="56">
        <v>0</v>
      </c>
      <c r="H31" s="56">
        <f t="shared" si="1"/>
        <v>3853.5725714285718</v>
      </c>
      <c r="I31" s="55">
        <v>7.52</v>
      </c>
      <c r="J31" s="55">
        <v>17.5</v>
      </c>
      <c r="K31" s="130" t="s">
        <v>21</v>
      </c>
    </row>
    <row r="32" spans="1:925" s="89" customFormat="1" x14ac:dyDescent="0.25">
      <c r="A32" s="86"/>
      <c r="B32" s="53" t="s">
        <v>36</v>
      </c>
      <c r="C32" s="54">
        <v>44180</v>
      </c>
      <c r="D32" s="77">
        <v>500000</v>
      </c>
      <c r="E32" s="53">
        <v>102</v>
      </c>
      <c r="F32" s="56">
        <v>500000</v>
      </c>
      <c r="G32" s="57">
        <v>0</v>
      </c>
      <c r="H32" s="56">
        <f t="shared" si="1"/>
        <v>4820.6710374084078</v>
      </c>
      <c r="I32" s="55"/>
      <c r="J32" s="55">
        <v>103.72</v>
      </c>
      <c r="K32" s="130" t="s">
        <v>21</v>
      </c>
    </row>
    <row r="33" spans="1:13" ht="18.75" x14ac:dyDescent="0.3">
      <c r="A33" s="89"/>
      <c r="B33" s="101" t="s">
        <v>42</v>
      </c>
      <c r="C33" s="102">
        <v>44167</v>
      </c>
      <c r="D33" s="111">
        <v>25000</v>
      </c>
      <c r="E33" s="95">
        <v>7.95</v>
      </c>
      <c r="F33" s="96">
        <v>25000</v>
      </c>
      <c r="G33" s="96">
        <v>0</v>
      </c>
      <c r="H33" s="56">
        <f>SUM(((F33-G33)-((J33*$H$5)))/I33)</f>
        <v>193.22033898305082</v>
      </c>
      <c r="I33" s="101">
        <v>2.95</v>
      </c>
      <c r="J33" s="101">
        <v>5</v>
      </c>
      <c r="K33" s="132" t="s">
        <v>21</v>
      </c>
      <c r="L33" s="3"/>
      <c r="M33" s="7"/>
    </row>
    <row r="34" spans="1:13" ht="18.75" x14ac:dyDescent="0.3">
      <c r="A34" s="89"/>
      <c r="B34" s="53" t="s">
        <v>49</v>
      </c>
      <c r="C34" s="54">
        <v>44405</v>
      </c>
      <c r="D34" s="77">
        <v>220000</v>
      </c>
      <c r="E34" s="55">
        <v>19.600000000000001</v>
      </c>
      <c r="F34" s="56">
        <v>118973</v>
      </c>
      <c r="G34" s="56">
        <v>20258</v>
      </c>
      <c r="H34" s="88">
        <f t="shared" ref="H34" si="2">SUM(((F34-G34)-((J34*$H$5)))/I34)</f>
        <v>8419.7222222222226</v>
      </c>
      <c r="I34" s="55">
        <v>3.6</v>
      </c>
      <c r="J34" s="55">
        <v>14</v>
      </c>
      <c r="K34" s="53" t="s">
        <v>55</v>
      </c>
      <c r="L34" s="8"/>
      <c r="M34" s="7"/>
    </row>
    <row r="35" spans="1:13" s="64" customFormat="1" ht="15.75" x14ac:dyDescent="0.25">
      <c r="A35" s="9"/>
      <c r="B35" s="53" t="s">
        <v>50</v>
      </c>
      <c r="C35" s="54">
        <v>44547</v>
      </c>
      <c r="D35" s="77">
        <v>565000</v>
      </c>
      <c r="E35" s="55">
        <v>105.4</v>
      </c>
      <c r="F35" s="56">
        <v>565000</v>
      </c>
      <c r="G35" s="56">
        <v>137731</v>
      </c>
      <c r="H35" s="88">
        <f t="shared" ref="H35:H36" si="3">SUM(((F35-G35)-((J35*$H$5)))/I35)</f>
        <v>2498.9855907780975</v>
      </c>
      <c r="I35" s="55">
        <v>34.700000000000003</v>
      </c>
      <c r="J35" s="55">
        <v>69.7</v>
      </c>
      <c r="K35" s="53" t="s">
        <v>51</v>
      </c>
    </row>
    <row r="36" spans="1:13" s="64" customFormat="1" x14ac:dyDescent="0.2">
      <c r="A36" s="10"/>
      <c r="B36" s="101" t="s">
        <v>38</v>
      </c>
      <c r="C36" s="102">
        <v>44088</v>
      </c>
      <c r="D36" s="112">
        <v>966625</v>
      </c>
      <c r="E36" s="103">
        <v>99.1</v>
      </c>
      <c r="F36" s="46">
        <v>886243</v>
      </c>
      <c r="G36" s="46">
        <v>115058</v>
      </c>
      <c r="H36" s="46">
        <f t="shared" si="3"/>
        <v>1740.4429967426704</v>
      </c>
      <c r="I36" s="103">
        <v>30.7</v>
      </c>
      <c r="J36" s="103">
        <v>146.9</v>
      </c>
      <c r="K36" s="101" t="s">
        <v>39</v>
      </c>
      <c r="L36" s="3"/>
    </row>
    <row r="37" spans="1:13" ht="18.75" x14ac:dyDescent="0.3">
      <c r="A37" s="10"/>
      <c r="B37" s="101" t="s">
        <v>41</v>
      </c>
      <c r="C37" s="102">
        <v>44078</v>
      </c>
      <c r="D37" s="112">
        <v>150000</v>
      </c>
      <c r="E37" s="103">
        <v>45.1</v>
      </c>
      <c r="F37" s="46">
        <v>150000</v>
      </c>
      <c r="G37" s="46">
        <v>0</v>
      </c>
      <c r="H37" s="46">
        <f t="shared" ref="H37:H38" si="4">SUM(((F37-G37)-((J37*$H$5)))/I37)</f>
        <v>1296.2755102040815</v>
      </c>
      <c r="I37" s="103">
        <v>19.600000000000001</v>
      </c>
      <c r="J37" s="103">
        <v>25.5</v>
      </c>
      <c r="K37" s="132" t="s">
        <v>21</v>
      </c>
      <c r="L37" s="3"/>
      <c r="M37" s="7"/>
    </row>
    <row r="38" spans="1:13" ht="18.75" x14ac:dyDescent="0.3">
      <c r="A38" s="10"/>
      <c r="B38" s="101" t="s">
        <v>52</v>
      </c>
      <c r="C38" s="102">
        <v>44565</v>
      </c>
      <c r="D38" s="112">
        <v>147500</v>
      </c>
      <c r="E38" s="103">
        <v>38.4</v>
      </c>
      <c r="F38" s="46">
        <v>147500</v>
      </c>
      <c r="G38" s="46">
        <v>0</v>
      </c>
      <c r="H38" s="46">
        <f t="shared" si="4"/>
        <v>2566.7861271676297</v>
      </c>
      <c r="I38" s="103">
        <v>17.3</v>
      </c>
      <c r="J38" s="103">
        <v>21.1</v>
      </c>
      <c r="K38" s="132" t="s">
        <v>21</v>
      </c>
      <c r="L38" s="3"/>
      <c r="M38" s="7"/>
    </row>
    <row r="39" spans="1:13" s="89" customFormat="1" ht="15.75" x14ac:dyDescent="0.25">
      <c r="A39" s="10"/>
      <c r="B39" s="34"/>
      <c r="C39" s="34"/>
      <c r="D39" s="34"/>
      <c r="E39" s="34"/>
      <c r="F39" s="41"/>
      <c r="G39" s="13" t="s">
        <v>16</v>
      </c>
      <c r="H39" s="116">
        <f>AVERAGE(H25:H38)</f>
        <v>3896.7889288262272</v>
      </c>
      <c r="I39" s="34"/>
      <c r="J39" s="34"/>
      <c r="K39" s="10"/>
    </row>
    <row r="40" spans="1:13" s="89" customFormat="1" ht="15.75" x14ac:dyDescent="0.25">
      <c r="A40" s="34" t="s">
        <v>3</v>
      </c>
      <c r="B40" s="14"/>
      <c r="C40" s="35"/>
      <c r="D40"/>
      <c r="E40" s="31"/>
      <c r="F40" s="9"/>
      <c r="G40" s="13" t="s">
        <v>18</v>
      </c>
      <c r="H40" s="117">
        <f>MEDIAN(H25:H38)</f>
        <v>4152.7611091714552</v>
      </c>
      <c r="I40" s="32"/>
      <c r="J40" s="32"/>
      <c r="K40" s="32"/>
    </row>
    <row r="41" spans="1:13" s="89" customFormat="1" ht="15.75" x14ac:dyDescent="0.25">
      <c r="A41" s="34"/>
      <c r="B41" s="14"/>
      <c r="C41" s="35"/>
      <c r="D41"/>
      <c r="E41" s="31"/>
      <c r="F41" s="9"/>
      <c r="G41" s="13"/>
      <c r="H41" s="30"/>
      <c r="I41" s="32"/>
      <c r="J41" s="32"/>
      <c r="K41" s="32"/>
    </row>
    <row r="42" spans="1:13" s="89" customFormat="1" ht="15.75" x14ac:dyDescent="0.25">
      <c r="A42" s="13" t="s">
        <v>48</v>
      </c>
      <c r="B42" s="53" t="s">
        <v>36</v>
      </c>
      <c r="C42" s="54">
        <v>44180</v>
      </c>
      <c r="D42" s="77">
        <v>500000</v>
      </c>
      <c r="E42" s="53">
        <v>102</v>
      </c>
      <c r="F42" s="56">
        <v>500000</v>
      </c>
      <c r="G42" s="57">
        <v>0</v>
      </c>
      <c r="H42" s="56">
        <f>SUM(((F42-G42)-((I42*$E$4)))/J42)</f>
        <v>4820.6710374084078</v>
      </c>
      <c r="I42" s="55"/>
      <c r="J42" s="94">
        <v>103.72</v>
      </c>
      <c r="K42" s="130" t="s">
        <v>21</v>
      </c>
    </row>
    <row r="43" spans="1:13" s="89" customFormat="1" x14ac:dyDescent="0.25">
      <c r="A43" s="64"/>
      <c r="B43" s="53" t="s">
        <v>33</v>
      </c>
      <c r="C43" s="54">
        <v>44145</v>
      </c>
      <c r="D43" s="100">
        <v>170000</v>
      </c>
      <c r="E43" s="53">
        <v>39.450000000000003</v>
      </c>
      <c r="F43" s="56">
        <v>170000</v>
      </c>
      <c r="G43" s="56">
        <v>0</v>
      </c>
      <c r="H43" s="56">
        <f t="shared" ref="H43:H48" si="5">SUM(((F43-G43)-((I43*$E$4)))/J43)</f>
        <v>5274.8027777777779</v>
      </c>
      <c r="I43" s="53">
        <v>21.45</v>
      </c>
      <c r="J43" s="53">
        <v>18</v>
      </c>
      <c r="K43" s="130" t="s">
        <v>21</v>
      </c>
    </row>
    <row r="44" spans="1:13" s="89" customFormat="1" x14ac:dyDescent="0.25">
      <c r="A44" s="64"/>
      <c r="B44" s="53" t="s">
        <v>34</v>
      </c>
      <c r="C44" s="54">
        <v>44131</v>
      </c>
      <c r="D44" s="100">
        <v>190000</v>
      </c>
      <c r="E44" s="53">
        <v>35.130000000000003</v>
      </c>
      <c r="F44" s="56">
        <v>190000</v>
      </c>
      <c r="G44" s="56">
        <v>2800</v>
      </c>
      <c r="H44" s="56">
        <f t="shared" si="5"/>
        <v>6448.9496630994845</v>
      </c>
      <c r="I44" s="53">
        <v>7</v>
      </c>
      <c r="J44" s="53">
        <v>25.23</v>
      </c>
      <c r="K44" s="130" t="s">
        <v>21</v>
      </c>
    </row>
    <row r="45" spans="1:13" s="89" customFormat="1" x14ac:dyDescent="0.25">
      <c r="B45" s="53" t="s">
        <v>30</v>
      </c>
      <c r="C45" s="54">
        <v>43845</v>
      </c>
      <c r="D45" s="77">
        <v>125000</v>
      </c>
      <c r="E45" s="55">
        <v>37.700000000000003</v>
      </c>
      <c r="F45" s="56">
        <v>125000</v>
      </c>
      <c r="G45" s="56">
        <v>0</v>
      </c>
      <c r="H45" s="56">
        <f t="shared" si="5"/>
        <v>3222.5080000000003</v>
      </c>
      <c r="I45" s="55">
        <v>12.7</v>
      </c>
      <c r="J45" s="55">
        <v>25</v>
      </c>
      <c r="K45" s="130" t="s">
        <v>21</v>
      </c>
    </row>
    <row r="46" spans="1:13" s="89" customFormat="1" x14ac:dyDescent="0.25">
      <c r="B46" s="53" t="s">
        <v>37</v>
      </c>
      <c r="C46" s="54">
        <v>43965</v>
      </c>
      <c r="D46" s="77">
        <v>175000</v>
      </c>
      <c r="E46" s="55">
        <v>45.1</v>
      </c>
      <c r="F46" s="56">
        <v>172339</v>
      </c>
      <c r="G46" s="56">
        <v>2661</v>
      </c>
      <c r="H46" s="56">
        <f t="shared" si="5"/>
        <v>3946</v>
      </c>
      <c r="I46" s="55">
        <v>0</v>
      </c>
      <c r="J46" s="55">
        <v>43</v>
      </c>
      <c r="K46" s="130" t="s">
        <v>21</v>
      </c>
    </row>
    <row r="47" spans="1:13" s="89" customFormat="1" ht="15.75" x14ac:dyDescent="0.25">
      <c r="A47" s="9"/>
      <c r="B47" s="53" t="s">
        <v>40</v>
      </c>
      <c r="C47" s="54">
        <v>44231</v>
      </c>
      <c r="D47" s="77">
        <v>177624</v>
      </c>
      <c r="E47" s="53">
        <v>53.9</v>
      </c>
      <c r="F47" s="56">
        <v>177624</v>
      </c>
      <c r="G47" s="56">
        <v>0</v>
      </c>
      <c r="H47" s="56">
        <f t="shared" si="5"/>
        <v>3097.0915750915747</v>
      </c>
      <c r="I47" s="52">
        <v>26.6</v>
      </c>
      <c r="J47" s="52">
        <v>27.3</v>
      </c>
      <c r="K47" s="51" t="s">
        <v>21</v>
      </c>
    </row>
    <row r="48" spans="1:13" s="89" customFormat="1" ht="15.75" x14ac:dyDescent="0.25">
      <c r="A48" s="10"/>
      <c r="B48" s="53"/>
      <c r="C48" s="54"/>
      <c r="D48" s="56"/>
      <c r="E48" s="55"/>
      <c r="F48" s="56"/>
      <c r="G48" s="56"/>
      <c r="H48" s="56" t="e">
        <f t="shared" si="5"/>
        <v>#DIV/0!</v>
      </c>
      <c r="I48" s="52"/>
      <c r="J48" s="52"/>
      <c r="K48" s="51"/>
    </row>
    <row r="49" spans="1:13" s="89" customFormat="1" ht="15.75" x14ac:dyDescent="0.25">
      <c r="A49" s="10"/>
      <c r="B49" s="101"/>
      <c r="C49" s="102"/>
      <c r="D49" s="46"/>
      <c r="E49" s="103"/>
      <c r="F49" s="133" t="s">
        <v>2</v>
      </c>
      <c r="G49" s="104" t="s">
        <v>16</v>
      </c>
      <c r="H49" s="114">
        <f>AVERAGE(H42:H47)</f>
        <v>4468.3371755628741</v>
      </c>
      <c r="I49" s="45"/>
      <c r="J49" s="45"/>
      <c r="K49" s="44"/>
    </row>
    <row r="50" spans="1:13" s="89" customFormat="1" ht="15.75" x14ac:dyDescent="0.25">
      <c r="A50" s="34"/>
      <c r="B50"/>
      <c r="C50" s="35"/>
      <c r="D50" s="31"/>
      <c r="E50" s="10"/>
      <c r="F50" s="13"/>
      <c r="G50" s="105" t="s">
        <v>18</v>
      </c>
      <c r="H50" s="115">
        <f>MEDIAN(H42:H47)</f>
        <v>4383.3355187042034</v>
      </c>
      <c r="I50" s="32"/>
      <c r="J50" s="32"/>
      <c r="K50" s="34"/>
    </row>
    <row r="51" spans="1:13" s="89" customFormat="1" ht="15.75" x14ac:dyDescent="0.25">
      <c r="A51" s="34"/>
      <c r="B51" s="14"/>
      <c r="C51" s="35"/>
      <c r="D51"/>
      <c r="E51" s="31"/>
      <c r="F51" s="9"/>
      <c r="G51" s="13"/>
      <c r="H51"/>
      <c r="I51" s="32"/>
      <c r="J51" s="32"/>
      <c r="K51" s="32"/>
    </row>
    <row r="52" spans="1:13" s="89" customFormat="1" ht="15.75" x14ac:dyDescent="0.25">
      <c r="A52" s="34"/>
      <c r="B52"/>
      <c r="C52" s="35"/>
      <c r="D52" s="74" t="s">
        <v>19</v>
      </c>
      <c r="E52"/>
      <c r="F52"/>
      <c r="G52" s="13"/>
      <c r="H52" s="13"/>
      <c r="I52" s="32"/>
      <c r="J52" s="32"/>
      <c r="K52" s="34"/>
    </row>
    <row r="53" spans="1:13" ht="18.75" x14ac:dyDescent="0.3">
      <c r="A53" s="34"/>
      <c r="B53" s="9" t="s">
        <v>24</v>
      </c>
      <c r="C53" s="35"/>
      <c r="D53" s="36" t="s">
        <v>22</v>
      </c>
      <c r="E53" s="37">
        <v>2022</v>
      </c>
      <c r="F53" s="113" t="s">
        <v>43</v>
      </c>
      <c r="G53" s="22" t="s">
        <v>23</v>
      </c>
      <c r="H53" s="13"/>
      <c r="I53" s="32"/>
      <c r="J53" s="32"/>
      <c r="K53" s="34"/>
      <c r="L53" s="78"/>
      <c r="M53" s="7"/>
    </row>
    <row r="54" spans="1:13" s="87" customFormat="1" ht="18.75" x14ac:dyDescent="0.3">
      <c r="A54" s="34"/>
      <c r="B54" s="9" t="s">
        <v>53</v>
      </c>
      <c r="C54" s="35"/>
      <c r="D54" s="36" t="s">
        <v>9</v>
      </c>
      <c r="E54" s="22">
        <v>4886</v>
      </c>
      <c r="F54" s="22">
        <f>E54*G54</f>
        <v>4934.8599999999997</v>
      </c>
      <c r="G54" s="38">
        <v>1.01</v>
      </c>
      <c r="H54" s="13"/>
      <c r="I54" s="32"/>
      <c r="J54" s="32"/>
      <c r="K54" s="34"/>
      <c r="L54" s="90"/>
      <c r="M54" s="91"/>
    </row>
    <row r="55" spans="1:13" s="87" customFormat="1" ht="18.75" x14ac:dyDescent="0.3">
      <c r="A55" s="34"/>
      <c r="B55" s="11" t="s">
        <v>54</v>
      </c>
      <c r="C55" s="35"/>
      <c r="D55" s="36" t="s">
        <v>25</v>
      </c>
      <c r="E55" s="22">
        <v>3499</v>
      </c>
      <c r="F55" s="22">
        <f t="shared" ref="F55" si="6">E55*G55</f>
        <v>3918.8800000000006</v>
      </c>
      <c r="G55" s="38">
        <v>1.1200000000000001</v>
      </c>
      <c r="H55" s="12"/>
      <c r="I55" s="32"/>
      <c r="J55" s="32"/>
      <c r="K55" s="34"/>
      <c r="L55" s="90"/>
      <c r="M55" s="91"/>
    </row>
    <row r="56" spans="1:13" ht="15.75" x14ac:dyDescent="0.25">
      <c r="A56" s="34"/>
      <c r="B56" s="39" t="s">
        <v>56</v>
      </c>
      <c r="C56" s="35"/>
      <c r="D56" s="83" t="s">
        <v>20</v>
      </c>
      <c r="E56" s="9"/>
      <c r="F56" s="84">
        <v>4339</v>
      </c>
      <c r="G56" s="13"/>
      <c r="H56" s="13"/>
      <c r="I56" s="32"/>
      <c r="J56" s="32"/>
      <c r="K56" s="34"/>
    </row>
    <row r="57" spans="1:13" ht="18.75" x14ac:dyDescent="0.3">
      <c r="B57" s="59"/>
      <c r="C57" s="60"/>
      <c r="D57" s="134" t="s">
        <v>59</v>
      </c>
      <c r="E57" s="61"/>
      <c r="F57" s="62"/>
      <c r="G57" s="62"/>
      <c r="H57" s="62"/>
      <c r="I57" s="63"/>
      <c r="J57" s="63"/>
      <c r="K57" s="58"/>
      <c r="L57" s="3"/>
      <c r="M57" s="7"/>
    </row>
    <row r="58" spans="1:13" x14ac:dyDescent="0.25">
      <c r="L58" s="5"/>
    </row>
    <row r="59" spans="1:13" x14ac:dyDescent="0.25">
      <c r="L59" s="5"/>
      <c r="M59" s="6"/>
    </row>
    <row r="60" spans="1:13" x14ac:dyDescent="0.25">
      <c r="L60" s="4"/>
      <c r="M60" s="6"/>
    </row>
    <row r="61" spans="1:13" x14ac:dyDescent="0.25">
      <c r="L61" s="76"/>
    </row>
    <row r="62" spans="1:13" ht="18.75" x14ac:dyDescent="0.3">
      <c r="L62" s="78"/>
      <c r="M62" s="7"/>
    </row>
    <row r="63" spans="1:13" ht="18.75" x14ac:dyDescent="0.3">
      <c r="L63" s="78"/>
      <c r="M63" s="7"/>
    </row>
    <row r="64" spans="1:13" ht="18.75" x14ac:dyDescent="0.3">
      <c r="L64" s="78"/>
      <c r="M64" s="7"/>
    </row>
    <row r="65" spans="1:13" ht="18.75" x14ac:dyDescent="0.3">
      <c r="L65" s="3"/>
      <c r="M65" s="7"/>
    </row>
    <row r="66" spans="1:13" ht="18.75" x14ac:dyDescent="0.3">
      <c r="L66" s="3"/>
      <c r="M66" s="7"/>
    </row>
    <row r="68" spans="1:13" ht="18.75" x14ac:dyDescent="0.3">
      <c r="L68" s="3"/>
      <c r="M68" s="7"/>
    </row>
    <row r="80" spans="1:13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</sheetData>
  <pageMargins left="0.2" right="0.2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LV GRID</vt:lpstr>
      <vt:lpstr>'AG LV GRID'!Print_Area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SCOTT anderson</cp:lastModifiedBy>
  <cp:lastPrinted>2021-02-27T15:59:12Z</cp:lastPrinted>
  <dcterms:created xsi:type="dcterms:W3CDTF">2015-01-14T15:10:56Z</dcterms:created>
  <dcterms:modified xsi:type="dcterms:W3CDTF">2023-03-03T15:57:18Z</dcterms:modified>
</cp:coreProperties>
</file>