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sses\Desktop\twp docs\Baltimore\2023 Roll info\"/>
    </mc:Choice>
  </mc:AlternateContent>
  <xr:revisionPtr revIDLastSave="0" documentId="13_ncr:1_{380DFF9C-8649-44D8-AE8E-A336B60AD3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Sheet1!$A$1:$K$53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J31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33" i="1" s="1"/>
  <c r="I19" i="1"/>
  <c r="I20" i="1"/>
  <c r="I21" i="1"/>
  <c r="I22" i="1"/>
  <c r="I23" i="1"/>
  <c r="I24" i="1"/>
  <c r="I25" i="1"/>
  <c r="I26" i="1"/>
  <c r="I27" i="1"/>
  <c r="I28" i="1"/>
  <c r="I29" i="1"/>
  <c r="I30" i="1"/>
  <c r="I4" i="1"/>
  <c r="I3" i="1"/>
  <c r="I59" i="1" l="1"/>
  <c r="E39" i="1" l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38" i="1"/>
  <c r="I32" i="1" l="1"/>
</calcChain>
</file>

<file path=xl/sharedStrings.xml><?xml version="1.0" encoding="utf-8"?>
<sst xmlns="http://schemas.openxmlformats.org/spreadsheetml/2006/main" count="140" uniqueCount="91">
  <si>
    <t>Parcel Number</t>
  </si>
  <si>
    <t>Street Address</t>
  </si>
  <si>
    <t>Sale Date</t>
  </si>
  <si>
    <t>Sale Price</t>
  </si>
  <si>
    <t>Instr.</t>
  </si>
  <si>
    <t>Adj. Sale $</t>
  </si>
  <si>
    <t>Land Residual</t>
  </si>
  <si>
    <t>$/AC</t>
  </si>
  <si>
    <t>Net Acres</t>
  </si>
  <si>
    <t>WD</t>
  </si>
  <si>
    <t>VACANT</t>
  </si>
  <si>
    <t>02-028-428-00</t>
  </si>
  <si>
    <t>M-37 HWY</t>
  </si>
  <si>
    <t>POST OFFICE</t>
  </si>
  <si>
    <t>acreage tables</t>
  </si>
  <si>
    <t>acres</t>
  </si>
  <si>
    <t>RATES</t>
  </si>
  <si>
    <t>Totals</t>
  </si>
  <si>
    <t>Median</t>
  </si>
  <si>
    <t>HISTORIC VACANT</t>
  </si>
  <si>
    <t>Avg$/Ac</t>
  </si>
  <si>
    <t>%</t>
  </si>
  <si>
    <t>of Base</t>
  </si>
  <si>
    <t>Conclusions</t>
  </si>
  <si>
    <t>Values are $/ac</t>
  </si>
  <si>
    <t>Terms</t>
  </si>
  <si>
    <t>03-006-008-60</t>
  </si>
  <si>
    <t>10120 S M-43 HWY</t>
  </si>
  <si>
    <t>03-ARM'S LENGTH</t>
  </si>
  <si>
    <t>04-029-235-00</t>
  </si>
  <si>
    <t>3700 N M-43 HWY</t>
  </si>
  <si>
    <t>08-031-022-00</t>
  </si>
  <si>
    <t>2275 MCCANN RD</t>
  </si>
  <si>
    <t>11-006-009-00</t>
  </si>
  <si>
    <t>12258 MARSH RD</t>
  </si>
  <si>
    <t>12-031-012-51</t>
  </si>
  <si>
    <t>12229 M-89 HWY</t>
  </si>
  <si>
    <t>12-031-012-52</t>
  </si>
  <si>
    <t>12125 M-89 HWY</t>
  </si>
  <si>
    <t>13-002-012-00</t>
  </si>
  <si>
    <t>2999 W STATE RD</t>
  </si>
  <si>
    <t>13-014-023-00</t>
  </si>
  <si>
    <t>441 HAYNES LOOP DR</t>
  </si>
  <si>
    <t>LC</t>
  </si>
  <si>
    <t>16-018-013-12</t>
  </si>
  <si>
    <t>12924 RISON DR</t>
  </si>
  <si>
    <t>16-019-017-00</t>
  </si>
  <si>
    <t>12715 W M-179 HWY</t>
  </si>
  <si>
    <t>31-SPLIT IMPROVED</t>
  </si>
  <si>
    <t>16-029-005-00</t>
  </si>
  <si>
    <t>11114 GUN LAKE RD</t>
  </si>
  <si>
    <t>16-030-005-50</t>
  </si>
  <si>
    <t>2717 S PATTERSON RD</t>
  </si>
  <si>
    <t>41-022-131-00</t>
  </si>
  <si>
    <t>4710 N M-37 HWY</t>
  </si>
  <si>
    <t>55-001-112-00</t>
  </si>
  <si>
    <t>305 N MICHIGAN AVE</t>
  </si>
  <si>
    <t>55-001-209-00</t>
  </si>
  <si>
    <t>536 W STATE ST</t>
  </si>
  <si>
    <t>55-140-011-50</t>
  </si>
  <si>
    <t>1127 W STATE ST</t>
  </si>
  <si>
    <t>19-MULTI PARCEL ARM'S LENGTH</t>
  </si>
  <si>
    <t>55-155-101-00</t>
  </si>
  <si>
    <t>1725 N EAST</t>
  </si>
  <si>
    <t>55-201-002-00</t>
  </si>
  <si>
    <t>429 N BROADWAY ST</t>
  </si>
  <si>
    <t>55-201-083-00</t>
  </si>
  <si>
    <t>119 E STATE ST</t>
  </si>
  <si>
    <t>55-201-137-00</t>
  </si>
  <si>
    <t>144 E STATE ST</t>
  </si>
  <si>
    <t>55-201-184-00</t>
  </si>
  <si>
    <t>312 E COURT ST</t>
  </si>
  <si>
    <t>MLC</t>
  </si>
  <si>
    <t>55-250-016-25</t>
  </si>
  <si>
    <t>430 BARFIELD DR</t>
  </si>
  <si>
    <t>55-255-011-00</t>
  </si>
  <si>
    <t>931 E STATE ST</t>
  </si>
  <si>
    <t>55-255-014-60</t>
  </si>
  <si>
    <t>1035 E STATE ST</t>
  </si>
  <si>
    <t>55-600-015-00</t>
  </si>
  <si>
    <t>1420 W GREEN ST</t>
  </si>
  <si>
    <t>IND</t>
  </si>
  <si>
    <t>4975 S M-37 HWY</t>
  </si>
  <si>
    <t>02-004-360-00</t>
  </si>
  <si>
    <t>in land values for 2023</t>
  </si>
  <si>
    <t>Baltimore Twp.</t>
  </si>
  <si>
    <t>BALTIMORE COMM LAND VALUE GRID 2023</t>
  </si>
  <si>
    <t>55-255-014-55 IND</t>
  </si>
  <si>
    <t>Notes</t>
  </si>
  <si>
    <t xml:space="preserve">sales indicate a 27% decrease using county wide sales  </t>
  </si>
  <si>
    <t>County Wide Sales USED due to lack of Sales in Baltimore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</si>
</sst>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164" formatCode="mm/dd/yyyy"/>
    <numFmt numFmtId="165" formatCode="&quot;$&quot;#,##0"/>
    <numFmt numFmtId="166" formatCode="0.000"/>
    <numFmt numFmtId="167" formatCode="_(&quot;$&quot;* #,##0_);_(&quot;$&quot;* \(#,##0\);_(&quot;$&quot;* &quot;-&quot;??_);_(@_)"/>
    <numFmt numFmtId="168" formatCode="#,##0.000_);[Red]\(#,##0.000\)"/>
    <numFmt numFmtId="169" formatCode="mm/dd/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B050"/>
      <name val="Arial"/>
      <family val="2"/>
    </font>
    <font>
      <sz val="11"/>
      <color rgb="FF00B050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4" fillId="0" borderId="0"/>
    <xf numFmtId="9" fontId="2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1"/>
    <xf numFmtId="0" fontId="2" fillId="0" borderId="1" xfId="1" applyBorder="1"/>
    <xf numFmtId="14" fontId="2" fillId="0" borderId="0" xfId="1" applyNumberFormat="1"/>
    <xf numFmtId="0" fontId="3" fillId="0" borderId="0" xfId="1" applyFont="1"/>
    <xf numFmtId="167" fontId="2" fillId="0" borderId="0" xfId="2" applyNumberFormat="1" applyFont="1"/>
    <xf numFmtId="0" fontId="3" fillId="0" borderId="0" xfId="1" applyFont="1" applyAlignment="1">
      <alignment horizontal="center"/>
    </xf>
    <xf numFmtId="0" fontId="1" fillId="0" borderId="0" xfId="3"/>
    <xf numFmtId="6" fontId="1" fillId="0" borderId="0" xfId="3" applyNumberFormat="1"/>
    <xf numFmtId="165" fontId="2" fillId="0" borderId="0" xfId="1" applyNumberFormat="1"/>
    <xf numFmtId="1" fontId="5" fillId="0" borderId="0" xfId="4" applyNumberFormat="1" applyFont="1"/>
    <xf numFmtId="14" fontId="5" fillId="0" borderId="0" xfId="4" applyNumberFormat="1" applyFont="1"/>
    <xf numFmtId="165" fontId="5" fillId="0" borderId="0" xfId="4" applyNumberFormat="1" applyFont="1"/>
    <xf numFmtId="0" fontId="7" fillId="0" borderId="0" xfId="0" applyFont="1"/>
    <xf numFmtId="166" fontId="2" fillId="0" borderId="0" xfId="1" applyNumberFormat="1"/>
    <xf numFmtId="0" fontId="6" fillId="0" borderId="1" xfId="1" applyFont="1" applyBorder="1"/>
    <xf numFmtId="6" fontId="6" fillId="0" borderId="1" xfId="1" applyNumberFormat="1" applyFont="1" applyBorder="1"/>
    <xf numFmtId="165" fontId="6" fillId="0" borderId="1" xfId="1" applyNumberFormat="1" applyFont="1" applyBorder="1"/>
    <xf numFmtId="168" fontId="6" fillId="0" borderId="1" xfId="1" applyNumberFormat="1" applyFont="1" applyBorder="1"/>
    <xf numFmtId="1" fontId="2" fillId="0" borderId="1" xfId="4" applyNumberFormat="1" applyFont="1" applyBorder="1"/>
    <xf numFmtId="165" fontId="2" fillId="0" borderId="1" xfId="4" applyNumberFormat="1" applyFont="1" applyBorder="1"/>
    <xf numFmtId="0" fontId="2" fillId="0" borderId="2" xfId="1" applyBorder="1"/>
    <xf numFmtId="0" fontId="6" fillId="0" borderId="1" xfId="0" applyFont="1" applyBorder="1"/>
    <xf numFmtId="165" fontId="6" fillId="0" borderId="1" xfId="0" applyNumberFormat="1" applyFont="1" applyBorder="1"/>
    <xf numFmtId="168" fontId="6" fillId="0" borderId="1" xfId="0" applyNumberFormat="1" applyFont="1" applyBorder="1"/>
    <xf numFmtId="0" fontId="6" fillId="0" borderId="1" xfId="3" applyFont="1" applyBorder="1"/>
    <xf numFmtId="6" fontId="6" fillId="0" borderId="1" xfId="3" applyNumberFormat="1" applyFont="1" applyBorder="1"/>
    <xf numFmtId="168" fontId="6" fillId="0" borderId="1" xfId="3" applyNumberFormat="1" applyFont="1" applyBorder="1"/>
    <xf numFmtId="0" fontId="8" fillId="0" borderId="1" xfId="3" applyFont="1" applyBorder="1"/>
    <xf numFmtId="6" fontId="8" fillId="0" borderId="1" xfId="3" applyNumberFormat="1" applyFont="1" applyBorder="1"/>
    <xf numFmtId="168" fontId="8" fillId="0" borderId="1" xfId="3" applyNumberFormat="1" applyFont="1" applyBorder="1"/>
    <xf numFmtId="9" fontId="3" fillId="0" borderId="1" xfId="1" applyNumberFormat="1" applyFont="1" applyBorder="1" applyAlignment="1">
      <alignment horizontal="center"/>
    </xf>
    <xf numFmtId="14" fontId="6" fillId="0" borderId="1" xfId="1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4" fontId="6" fillId="0" borderId="1" xfId="3" applyNumberFormat="1" applyFont="1" applyBorder="1" applyAlignment="1">
      <alignment horizontal="center"/>
    </xf>
    <xf numFmtId="14" fontId="2" fillId="0" borderId="1" xfId="4" applyNumberFormat="1" applyFont="1" applyBorder="1" applyAlignment="1">
      <alignment horizontal="center"/>
    </xf>
    <xf numFmtId="165" fontId="2" fillId="0" borderId="2" xfId="1" applyNumberFormat="1" applyBorder="1"/>
    <xf numFmtId="165" fontId="3" fillId="0" borderId="0" xfId="1" applyNumberFormat="1" applyFont="1"/>
    <xf numFmtId="165" fontId="0" fillId="0" borderId="0" xfId="0" applyNumberFormat="1"/>
    <xf numFmtId="0" fontId="8" fillId="0" borderId="1" xfId="1" applyFont="1" applyBorder="1"/>
    <xf numFmtId="14" fontId="8" fillId="0" borderId="1" xfId="1" applyNumberFormat="1" applyFont="1" applyBorder="1" applyAlignment="1">
      <alignment horizontal="center"/>
    </xf>
    <xf numFmtId="6" fontId="8" fillId="0" borderId="1" xfId="1" applyNumberFormat="1" applyFont="1" applyBorder="1"/>
    <xf numFmtId="168" fontId="8" fillId="0" borderId="1" xfId="1" applyNumberFormat="1" applyFont="1" applyBorder="1"/>
    <xf numFmtId="0" fontId="1" fillId="0" borderId="0" xfId="0" applyFont="1"/>
    <xf numFmtId="0" fontId="6" fillId="0" borderId="0" xfId="1" applyFont="1"/>
    <xf numFmtId="164" fontId="6" fillId="0" borderId="0" xfId="1" applyNumberFormat="1" applyFont="1"/>
    <xf numFmtId="6" fontId="6" fillId="0" borderId="0" xfId="1" applyNumberFormat="1" applyFont="1"/>
    <xf numFmtId="165" fontId="6" fillId="0" borderId="0" xfId="1" applyNumberFormat="1" applyFont="1"/>
    <xf numFmtId="168" fontId="6" fillId="0" borderId="0" xfId="1" applyNumberFormat="1" applyFont="1"/>
    <xf numFmtId="168" fontId="6" fillId="0" borderId="0" xfId="1" applyNumberFormat="1" applyFont="1" applyAlignment="1">
      <alignment horizontal="left" indent="3"/>
    </xf>
    <xf numFmtId="164" fontId="2" fillId="0" borderId="0" xfId="1" applyNumberFormat="1"/>
    <xf numFmtId="6" fontId="2" fillId="0" borderId="0" xfId="1" applyNumberFormat="1"/>
    <xf numFmtId="168" fontId="2" fillId="0" borderId="0" xfId="1" applyNumberFormat="1"/>
    <xf numFmtId="0" fontId="10" fillId="0" borderId="0" xfId="0" applyFont="1"/>
    <xf numFmtId="0" fontId="9" fillId="0" borderId="0" xfId="0" applyFont="1"/>
    <xf numFmtId="169" fontId="9" fillId="0" borderId="0" xfId="0" applyNumberFormat="1" applyFont="1"/>
    <xf numFmtId="6" fontId="9" fillId="0" borderId="0" xfId="0" applyNumberFormat="1" applyFont="1"/>
    <xf numFmtId="165" fontId="11" fillId="0" borderId="0" xfId="1" applyNumberFormat="1" applyFont="1"/>
    <xf numFmtId="168" fontId="11" fillId="0" borderId="3" xfId="3" applyNumberFormat="1" applyFont="1" applyBorder="1"/>
    <xf numFmtId="0" fontId="0" fillId="2" borderId="0" xfId="0" applyFill="1"/>
    <xf numFmtId="0" fontId="0" fillId="3" borderId="0" xfId="0" applyFill="1"/>
    <xf numFmtId="0" fontId="12" fillId="0" borderId="1" xfId="1" applyFont="1" applyBorder="1"/>
    <xf numFmtId="0" fontId="3" fillId="2" borderId="0" xfId="1" applyFont="1" applyFill="1" applyAlignment="1">
      <alignment horizontal="center"/>
    </xf>
    <xf numFmtId="1" fontId="3" fillId="2" borderId="1" xfId="0" applyNumberFormat="1" applyFont="1" applyFill="1" applyBorder="1"/>
    <xf numFmtId="165" fontId="2" fillId="0" borderId="4" xfId="4" applyNumberFormat="1" applyFont="1" applyBorder="1"/>
    <xf numFmtId="168" fontId="8" fillId="0" borderId="4" xfId="3" applyNumberFormat="1" applyFont="1" applyBorder="1"/>
    <xf numFmtId="165" fontId="5" fillId="2" borderId="1" xfId="4" applyNumberFormat="1" applyFont="1" applyFill="1" applyBorder="1"/>
    <xf numFmtId="165" fontId="0" fillId="2" borderId="1" xfId="3" applyNumberFormat="1" applyFont="1" applyFill="1" applyBorder="1"/>
    <xf numFmtId="168" fontId="1" fillId="2" borderId="1" xfId="3" applyNumberFormat="1" applyFill="1" applyBorder="1"/>
    <xf numFmtId="165" fontId="1" fillId="2" borderId="1" xfId="3" applyNumberFormat="1" applyFill="1" applyBorder="1"/>
    <xf numFmtId="40" fontId="1" fillId="2" borderId="1" xfId="3" applyNumberFormat="1" applyFill="1" applyBorder="1"/>
  </cellXfs>
  <cellStyles count="6">
    <cellStyle name="Currency 2" xfId="2" xr:uid="{00000000-0005-0000-0000-000000000000}"/>
    <cellStyle name="Normal" xfId="0" builtinId="0"/>
    <cellStyle name="Normal 2" xfId="3" xr:uid="{00000000-0005-0000-0000-000002000000}"/>
    <cellStyle name="Normal 3" xfId="1" xr:uid="{00000000-0005-0000-0000-000003000000}"/>
    <cellStyle name="Normal 4" xfId="4" xr:uid="{00000000-0005-0000-0000-000004000000}"/>
    <cellStyle name="Percent 2" xfId="5" xr:uid="{00000000-0005-0000-0000-000005000000}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tabSelected="1" topLeftCell="A25" workbookViewId="0">
      <selection activeCell="D2" sqref="D2"/>
    </sheetView>
  </sheetViews>
  <sheetFormatPr defaultRowHeight="15" x14ac:dyDescent="0.25"/>
  <cols>
    <col min="1" max="1" width="14.140625" customWidth="1"/>
    <col min="2" max="2" width="16.7109375" bestFit="1" customWidth="1"/>
    <col min="3" max="3" width="10.140625" bestFit="1" customWidth="1"/>
    <col min="4" max="4" width="10.7109375" bestFit="1" customWidth="1"/>
    <col min="5" max="5" width="7.140625" bestFit="1" customWidth="1"/>
    <col min="6" max="6" width="8.42578125" bestFit="1" customWidth="1"/>
    <col min="7" max="7" width="11.140625" bestFit="1" customWidth="1"/>
    <col min="8" max="8" width="12.85546875" bestFit="1" customWidth="1"/>
    <col min="9" max="9" width="12.7109375" style="38" customWidth="1"/>
    <col min="10" max="10" width="9.85546875" bestFit="1" customWidth="1"/>
    <col min="11" max="11" width="16.7109375" bestFit="1" customWidth="1"/>
  </cols>
  <sheetData>
    <row r="1" spans="1:11" x14ac:dyDescent="0.25">
      <c r="A1" s="1" t="s">
        <v>86</v>
      </c>
      <c r="B1" s="1"/>
      <c r="C1" s="1"/>
      <c r="D1" s="1" t="s">
        <v>90</v>
      </c>
      <c r="E1" s="1"/>
      <c r="F1" s="1"/>
      <c r="G1" s="1"/>
      <c r="H1" s="1"/>
      <c r="I1" s="9"/>
      <c r="J1" s="1"/>
      <c r="K1" s="1"/>
    </row>
    <row r="2" spans="1:11" x14ac:dyDescent="0.25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25</v>
      </c>
      <c r="G2" s="21" t="s">
        <v>5</v>
      </c>
      <c r="H2" s="21" t="s">
        <v>6</v>
      </c>
      <c r="I2" s="36" t="s">
        <v>7</v>
      </c>
      <c r="J2" s="21" t="s">
        <v>8</v>
      </c>
      <c r="K2" s="1" t="s">
        <v>88</v>
      </c>
    </row>
    <row r="3" spans="1:11" x14ac:dyDescent="0.25">
      <c r="A3" s="44" t="s">
        <v>26</v>
      </c>
      <c r="B3" s="44" t="s">
        <v>27</v>
      </c>
      <c r="C3" s="45">
        <v>44174</v>
      </c>
      <c r="D3" s="46">
        <v>175000</v>
      </c>
      <c r="E3" s="44" t="s">
        <v>9</v>
      </c>
      <c r="F3" s="44" t="s">
        <v>28</v>
      </c>
      <c r="G3" s="46">
        <v>175000</v>
      </c>
      <c r="H3" s="46">
        <v>62880</v>
      </c>
      <c r="I3" s="47">
        <f>H3/J3</f>
        <v>68347.826086956513</v>
      </c>
      <c r="J3" s="48">
        <v>0.92</v>
      </c>
      <c r="K3" s="44"/>
    </row>
    <row r="4" spans="1:11" x14ac:dyDescent="0.25">
      <c r="A4" s="44" t="s">
        <v>29</v>
      </c>
      <c r="B4" s="44" t="s">
        <v>30</v>
      </c>
      <c r="C4" s="45">
        <v>44574</v>
      </c>
      <c r="D4" s="46">
        <v>690000</v>
      </c>
      <c r="E4" s="44" t="s">
        <v>9</v>
      </c>
      <c r="F4" s="44" t="s">
        <v>28</v>
      </c>
      <c r="G4" s="46">
        <v>690000</v>
      </c>
      <c r="H4" s="46">
        <v>130271</v>
      </c>
      <c r="I4" s="47">
        <f>H4/J4</f>
        <v>14052.966558791803</v>
      </c>
      <c r="J4" s="48">
        <v>9.27</v>
      </c>
      <c r="K4" s="44"/>
    </row>
    <row r="5" spans="1:11" x14ac:dyDescent="0.25">
      <c r="A5" s="44" t="s">
        <v>31</v>
      </c>
      <c r="B5" s="44" t="s">
        <v>32</v>
      </c>
      <c r="C5" s="45">
        <v>44105</v>
      </c>
      <c r="D5" s="46">
        <v>200000</v>
      </c>
      <c r="E5" s="44" t="s">
        <v>9</v>
      </c>
      <c r="F5" s="44" t="s">
        <v>28</v>
      </c>
      <c r="G5" s="46">
        <v>200000</v>
      </c>
      <c r="H5" s="46">
        <v>75218</v>
      </c>
      <c r="I5" s="47">
        <f t="shared" ref="I5:I30" si="0">H5/J5</f>
        <v>7675.3061224489793</v>
      </c>
      <c r="J5" s="48">
        <v>9.8000000000000007</v>
      </c>
      <c r="K5" s="44"/>
    </row>
    <row r="6" spans="1:11" x14ac:dyDescent="0.25">
      <c r="A6" s="44" t="s">
        <v>33</v>
      </c>
      <c r="B6" s="44" t="s">
        <v>34</v>
      </c>
      <c r="C6" s="45">
        <v>44077</v>
      </c>
      <c r="D6" s="46">
        <v>200000</v>
      </c>
      <c r="E6" s="44" t="s">
        <v>9</v>
      </c>
      <c r="F6" s="44" t="s">
        <v>28</v>
      </c>
      <c r="G6" s="46">
        <v>200000</v>
      </c>
      <c r="H6" s="46">
        <v>73103</v>
      </c>
      <c r="I6" s="47">
        <f t="shared" si="0"/>
        <v>137930.18867924527</v>
      </c>
      <c r="J6" s="48">
        <v>0.53</v>
      </c>
      <c r="K6" s="44"/>
    </row>
    <row r="7" spans="1:11" s="53" customFormat="1" x14ac:dyDescent="0.25">
      <c r="A7" s="1" t="s">
        <v>35</v>
      </c>
      <c r="B7" s="1" t="s">
        <v>36</v>
      </c>
      <c r="C7" s="50">
        <v>44322</v>
      </c>
      <c r="D7" s="51">
        <v>225000</v>
      </c>
      <c r="E7" s="1" t="s">
        <v>9</v>
      </c>
      <c r="F7" s="1" t="s">
        <v>28</v>
      </c>
      <c r="G7" s="51">
        <v>225000</v>
      </c>
      <c r="H7" s="51">
        <v>50600</v>
      </c>
      <c r="I7" s="47">
        <f t="shared" si="0"/>
        <v>44778.761061946905</v>
      </c>
      <c r="J7" s="52">
        <v>1.1299999999999999</v>
      </c>
      <c r="K7" s="1" t="s">
        <v>81</v>
      </c>
    </row>
    <row r="8" spans="1:11" s="53" customFormat="1" x14ac:dyDescent="0.25">
      <c r="A8" s="1" t="s">
        <v>37</v>
      </c>
      <c r="B8" s="1" t="s">
        <v>38</v>
      </c>
      <c r="C8" s="50">
        <v>44356</v>
      </c>
      <c r="D8" s="51">
        <v>215000</v>
      </c>
      <c r="E8" s="1" t="s">
        <v>9</v>
      </c>
      <c r="F8" s="1" t="s">
        <v>28</v>
      </c>
      <c r="G8" s="51">
        <v>215000</v>
      </c>
      <c r="H8" s="51">
        <v>51994</v>
      </c>
      <c r="I8" s="47">
        <f t="shared" si="0"/>
        <v>18838.405797101452</v>
      </c>
      <c r="J8" s="52">
        <v>2.76</v>
      </c>
      <c r="K8" s="1" t="s">
        <v>81</v>
      </c>
    </row>
    <row r="9" spans="1:11" x14ac:dyDescent="0.25">
      <c r="A9" s="44" t="s">
        <v>39</v>
      </c>
      <c r="B9" s="44" t="s">
        <v>40</v>
      </c>
      <c r="C9" s="45">
        <v>44358</v>
      </c>
      <c r="D9" s="46">
        <v>700000</v>
      </c>
      <c r="E9" s="44" t="s">
        <v>9</v>
      </c>
      <c r="F9" s="44" t="s">
        <v>28</v>
      </c>
      <c r="G9" s="46">
        <v>700000</v>
      </c>
      <c r="H9" s="46">
        <v>233214</v>
      </c>
      <c r="I9" s="47">
        <f t="shared" si="0"/>
        <v>39729.812606473592</v>
      </c>
      <c r="J9" s="48">
        <v>5.87</v>
      </c>
      <c r="K9" s="44"/>
    </row>
    <row r="10" spans="1:11" x14ac:dyDescent="0.25">
      <c r="A10" s="44" t="s">
        <v>41</v>
      </c>
      <c r="B10" s="44" t="s">
        <v>42</v>
      </c>
      <c r="C10" s="45">
        <v>44607</v>
      </c>
      <c r="D10" s="46">
        <v>215000</v>
      </c>
      <c r="E10" s="44" t="s">
        <v>43</v>
      </c>
      <c r="F10" s="44" t="s">
        <v>28</v>
      </c>
      <c r="G10" s="46">
        <v>215000</v>
      </c>
      <c r="H10" s="46">
        <v>86203</v>
      </c>
      <c r="I10" s="47">
        <f t="shared" si="0"/>
        <v>49062.60671599317</v>
      </c>
      <c r="J10" s="48">
        <v>1.7569999999999999</v>
      </c>
      <c r="K10" s="44"/>
    </row>
    <row r="11" spans="1:11" x14ac:dyDescent="0.25">
      <c r="A11" s="44" t="s">
        <v>44</v>
      </c>
      <c r="B11" s="44" t="s">
        <v>45</v>
      </c>
      <c r="C11" s="45">
        <v>43979</v>
      </c>
      <c r="D11" s="46">
        <v>135000</v>
      </c>
      <c r="E11" s="44" t="s">
        <v>9</v>
      </c>
      <c r="F11" s="44" t="s">
        <v>28</v>
      </c>
      <c r="G11" s="46">
        <v>135000</v>
      </c>
      <c r="H11" s="46">
        <v>67539</v>
      </c>
      <c r="I11" s="47">
        <f t="shared" si="0"/>
        <v>67539</v>
      </c>
      <c r="J11" s="48">
        <v>1</v>
      </c>
      <c r="K11" s="44"/>
    </row>
    <row r="12" spans="1:11" x14ac:dyDescent="0.25">
      <c r="A12" s="44" t="s">
        <v>46</v>
      </c>
      <c r="B12" s="44" t="s">
        <v>47</v>
      </c>
      <c r="C12" s="45">
        <v>44515</v>
      </c>
      <c r="D12" s="46">
        <v>400000</v>
      </c>
      <c r="E12" s="44" t="s">
        <v>9</v>
      </c>
      <c r="F12" s="44" t="s">
        <v>48</v>
      </c>
      <c r="G12" s="46">
        <v>400000</v>
      </c>
      <c r="H12" s="46">
        <v>96561</v>
      </c>
      <c r="I12" s="47">
        <f t="shared" si="0"/>
        <v>59058.715596330272</v>
      </c>
      <c r="J12" s="48">
        <v>1.635</v>
      </c>
      <c r="K12" s="44"/>
    </row>
    <row r="13" spans="1:11" x14ac:dyDescent="0.25">
      <c r="A13" s="44" t="s">
        <v>49</v>
      </c>
      <c r="B13" s="44" t="s">
        <v>50</v>
      </c>
      <c r="C13" s="45">
        <v>44383</v>
      </c>
      <c r="D13" s="46">
        <v>160000</v>
      </c>
      <c r="E13" s="44" t="s">
        <v>9</v>
      </c>
      <c r="F13" s="44" t="s">
        <v>28</v>
      </c>
      <c r="G13" s="46">
        <v>160000</v>
      </c>
      <c r="H13" s="46">
        <v>50605</v>
      </c>
      <c r="I13" s="47">
        <f t="shared" si="0"/>
        <v>140569.44444444444</v>
      </c>
      <c r="J13" s="48">
        <v>0.36</v>
      </c>
      <c r="K13" s="44"/>
    </row>
    <row r="14" spans="1:11" x14ac:dyDescent="0.25">
      <c r="A14" s="44" t="s">
        <v>51</v>
      </c>
      <c r="B14" s="44" t="s">
        <v>52</v>
      </c>
      <c r="C14" s="45">
        <v>44308</v>
      </c>
      <c r="D14" s="46">
        <v>310000</v>
      </c>
      <c r="E14" s="44" t="s">
        <v>9</v>
      </c>
      <c r="F14" s="44" t="s">
        <v>28</v>
      </c>
      <c r="G14" s="46">
        <v>310000</v>
      </c>
      <c r="H14" s="46">
        <v>86329</v>
      </c>
      <c r="I14" s="47">
        <f t="shared" si="0"/>
        <v>70472.653061224482</v>
      </c>
      <c r="J14" s="48">
        <v>1.2250000000000001</v>
      </c>
      <c r="K14" s="44"/>
    </row>
    <row r="15" spans="1:11" x14ac:dyDescent="0.25">
      <c r="A15" s="44" t="s">
        <v>53</v>
      </c>
      <c r="B15" s="44" t="s">
        <v>54</v>
      </c>
      <c r="C15" s="45">
        <v>44042</v>
      </c>
      <c r="D15" s="46">
        <v>200000</v>
      </c>
      <c r="E15" s="44" t="s">
        <v>9</v>
      </c>
      <c r="F15" s="44" t="s">
        <v>28</v>
      </c>
      <c r="G15" s="46">
        <v>200000</v>
      </c>
      <c r="H15" s="46">
        <v>104465</v>
      </c>
      <c r="I15" s="47">
        <f t="shared" si="0"/>
        <v>202059.96131528047</v>
      </c>
      <c r="J15" s="48">
        <v>0.51700000000000002</v>
      </c>
      <c r="K15" s="44"/>
    </row>
    <row r="16" spans="1:11" x14ac:dyDescent="0.25">
      <c r="A16" s="44" t="s">
        <v>55</v>
      </c>
      <c r="B16" s="44" t="s">
        <v>56</v>
      </c>
      <c r="C16" s="45">
        <v>44630</v>
      </c>
      <c r="D16" s="46">
        <v>183120</v>
      </c>
      <c r="E16" s="44" t="s">
        <v>9</v>
      </c>
      <c r="F16" s="44" t="s">
        <v>28</v>
      </c>
      <c r="G16" s="46">
        <v>183120</v>
      </c>
      <c r="H16" s="46">
        <v>51825</v>
      </c>
      <c r="I16" s="47">
        <f t="shared" si="0"/>
        <v>166639.87138263666</v>
      </c>
      <c r="J16" s="48">
        <v>0.311</v>
      </c>
      <c r="K16" s="44"/>
    </row>
    <row r="17" spans="1:11" x14ac:dyDescent="0.25">
      <c r="A17" s="44" t="s">
        <v>57</v>
      </c>
      <c r="B17" s="44" t="s">
        <v>58</v>
      </c>
      <c r="C17" s="45">
        <v>44624</v>
      </c>
      <c r="D17" s="46">
        <v>210000</v>
      </c>
      <c r="E17" s="44" t="s">
        <v>9</v>
      </c>
      <c r="F17" s="44" t="s">
        <v>28</v>
      </c>
      <c r="G17" s="46">
        <v>210000</v>
      </c>
      <c r="H17" s="46">
        <v>89049</v>
      </c>
      <c r="I17" s="47">
        <f t="shared" si="0"/>
        <v>445245</v>
      </c>
      <c r="J17" s="48">
        <v>0.2</v>
      </c>
      <c r="K17" s="44"/>
    </row>
    <row r="18" spans="1:11" x14ac:dyDescent="0.25">
      <c r="A18" s="44" t="s">
        <v>59</v>
      </c>
      <c r="B18" s="44" t="s">
        <v>60</v>
      </c>
      <c r="C18" s="45">
        <v>44305</v>
      </c>
      <c r="D18" s="46">
        <v>528500</v>
      </c>
      <c r="E18" s="44" t="s">
        <v>9</v>
      </c>
      <c r="F18" s="44" t="s">
        <v>61</v>
      </c>
      <c r="G18" s="46">
        <v>528500</v>
      </c>
      <c r="H18" s="46">
        <v>230989</v>
      </c>
      <c r="I18" s="47">
        <f t="shared" si="0"/>
        <v>65435.977337110482</v>
      </c>
      <c r="J18" s="49">
        <v>3.53</v>
      </c>
      <c r="K18" s="44"/>
    </row>
    <row r="19" spans="1:11" x14ac:dyDescent="0.25">
      <c r="A19" s="44" t="s">
        <v>62</v>
      </c>
      <c r="B19" s="44" t="s">
        <v>63</v>
      </c>
      <c r="C19" s="45">
        <v>44130</v>
      </c>
      <c r="D19" s="46">
        <v>2229990</v>
      </c>
      <c r="E19" s="44" t="s">
        <v>9</v>
      </c>
      <c r="F19" s="44" t="s">
        <v>28</v>
      </c>
      <c r="G19" s="46">
        <v>2229990</v>
      </c>
      <c r="H19" s="46">
        <v>231898</v>
      </c>
      <c r="I19" s="47">
        <f t="shared" si="0"/>
        <v>65526.419892625032</v>
      </c>
      <c r="J19" s="48">
        <v>3.5390000000000001</v>
      </c>
      <c r="K19" s="44"/>
    </row>
    <row r="20" spans="1:11" x14ac:dyDescent="0.25">
      <c r="A20" s="44" t="s">
        <v>64</v>
      </c>
      <c r="B20" s="44" t="s">
        <v>65</v>
      </c>
      <c r="C20" s="45">
        <v>44602</v>
      </c>
      <c r="D20" s="46">
        <v>530000</v>
      </c>
      <c r="E20" s="44" t="s">
        <v>9</v>
      </c>
      <c r="F20" s="44" t="s">
        <v>28</v>
      </c>
      <c r="G20" s="46">
        <v>530000</v>
      </c>
      <c r="H20" s="46">
        <v>96186</v>
      </c>
      <c r="I20" s="47">
        <f t="shared" si="0"/>
        <v>145076.92307692306</v>
      </c>
      <c r="J20" s="48">
        <v>0.66300000000000003</v>
      </c>
      <c r="K20" s="44"/>
    </row>
    <row r="21" spans="1:11" x14ac:dyDescent="0.25">
      <c r="A21" s="44" t="s">
        <v>66</v>
      </c>
      <c r="B21" s="44" t="s">
        <v>67</v>
      </c>
      <c r="C21" s="45">
        <v>44001</v>
      </c>
      <c r="D21" s="46">
        <v>150000</v>
      </c>
      <c r="E21" s="44" t="s">
        <v>9</v>
      </c>
      <c r="F21" s="44" t="s">
        <v>28</v>
      </c>
      <c r="G21" s="46">
        <v>150000</v>
      </c>
      <c r="H21" s="46">
        <v>25087</v>
      </c>
      <c r="I21" s="47">
        <f t="shared" si="0"/>
        <v>207330.57851239669</v>
      </c>
      <c r="J21" s="48">
        <v>0.121</v>
      </c>
      <c r="K21" s="44"/>
    </row>
    <row r="22" spans="1:11" s="13" customFormat="1" x14ac:dyDescent="0.25">
      <c r="A22" s="15" t="s">
        <v>68</v>
      </c>
      <c r="B22" s="15" t="s">
        <v>69</v>
      </c>
      <c r="C22" s="32">
        <v>44651</v>
      </c>
      <c r="D22" s="16">
        <v>140000</v>
      </c>
      <c r="E22" s="15" t="s">
        <v>9</v>
      </c>
      <c r="F22" s="15" t="s">
        <v>28</v>
      </c>
      <c r="G22" s="16">
        <v>140000</v>
      </c>
      <c r="H22" s="16">
        <v>13959</v>
      </c>
      <c r="I22" s="47">
        <f t="shared" si="0"/>
        <v>253800</v>
      </c>
      <c r="J22" s="18">
        <v>5.5E-2</v>
      </c>
      <c r="K22" s="15"/>
    </row>
    <row r="23" spans="1:11" s="13" customFormat="1" x14ac:dyDescent="0.25">
      <c r="A23" s="15" t="s">
        <v>70</v>
      </c>
      <c r="B23" s="15" t="s">
        <v>71</v>
      </c>
      <c r="C23" s="32">
        <v>44188</v>
      </c>
      <c r="D23" s="16">
        <v>170000</v>
      </c>
      <c r="E23" s="15" t="s">
        <v>72</v>
      </c>
      <c r="F23" s="15" t="s">
        <v>28</v>
      </c>
      <c r="G23" s="16">
        <v>170000</v>
      </c>
      <c r="H23" s="16">
        <v>49116</v>
      </c>
      <c r="I23" s="47">
        <f t="shared" si="0"/>
        <v>174170.21276595746</v>
      </c>
      <c r="J23" s="18">
        <v>0.28199999999999997</v>
      </c>
      <c r="K23" s="15"/>
    </row>
    <row r="24" spans="1:11" s="13" customFormat="1" x14ac:dyDescent="0.25">
      <c r="A24" s="22" t="s">
        <v>73</v>
      </c>
      <c r="B24" s="22" t="s">
        <v>74</v>
      </c>
      <c r="C24" s="33">
        <v>44504</v>
      </c>
      <c r="D24" s="23">
        <v>1750000</v>
      </c>
      <c r="E24" s="22" t="s">
        <v>9</v>
      </c>
      <c r="F24" s="22" t="s">
        <v>28</v>
      </c>
      <c r="G24" s="23">
        <v>1750000</v>
      </c>
      <c r="H24" s="23">
        <v>272358</v>
      </c>
      <c r="I24" s="47">
        <f t="shared" si="0"/>
        <v>38129.357412851743</v>
      </c>
      <c r="J24" s="24">
        <v>7.1429999999999998</v>
      </c>
      <c r="K24" s="22"/>
    </row>
    <row r="25" spans="1:11" s="13" customFormat="1" x14ac:dyDescent="0.25">
      <c r="A25" s="15" t="s">
        <v>75</v>
      </c>
      <c r="B25" s="15" t="s">
        <v>76</v>
      </c>
      <c r="C25" s="32">
        <v>44027</v>
      </c>
      <c r="D25" s="16">
        <v>105000</v>
      </c>
      <c r="E25" s="15" t="s">
        <v>9</v>
      </c>
      <c r="F25" s="15" t="s">
        <v>28</v>
      </c>
      <c r="G25" s="16">
        <v>105000</v>
      </c>
      <c r="H25" s="17">
        <v>60245</v>
      </c>
      <c r="I25" s="47">
        <f t="shared" si="0"/>
        <v>64989.212513484352</v>
      </c>
      <c r="J25" s="18">
        <v>0.92700000000000005</v>
      </c>
      <c r="K25" s="15"/>
    </row>
    <row r="26" spans="1:11" s="43" customFormat="1" x14ac:dyDescent="0.25">
      <c r="A26" s="39" t="s">
        <v>77</v>
      </c>
      <c r="B26" s="39" t="s">
        <v>78</v>
      </c>
      <c r="C26" s="40">
        <v>44560</v>
      </c>
      <c r="D26" s="41">
        <v>435000</v>
      </c>
      <c r="E26" s="39" t="s">
        <v>9</v>
      </c>
      <c r="F26" s="39" t="s">
        <v>61</v>
      </c>
      <c r="G26" s="41">
        <v>435000</v>
      </c>
      <c r="H26" s="39">
        <v>134150</v>
      </c>
      <c r="I26" s="47">
        <f t="shared" si="0"/>
        <v>35191.500524658972</v>
      </c>
      <c r="J26" s="42">
        <v>3.8119999999999998</v>
      </c>
      <c r="K26" s="30" t="s">
        <v>87</v>
      </c>
    </row>
    <row r="27" spans="1:11" s="13" customFormat="1" x14ac:dyDescent="0.25">
      <c r="A27" s="25" t="s">
        <v>79</v>
      </c>
      <c r="B27" s="25" t="s">
        <v>80</v>
      </c>
      <c r="C27" s="34">
        <v>44287</v>
      </c>
      <c r="D27" s="26">
        <v>400000</v>
      </c>
      <c r="E27" s="25" t="s">
        <v>9</v>
      </c>
      <c r="F27" s="25" t="s">
        <v>48</v>
      </c>
      <c r="G27" s="26">
        <v>400000</v>
      </c>
      <c r="H27" s="26">
        <v>70542</v>
      </c>
      <c r="I27" s="47">
        <f t="shared" si="0"/>
        <v>89293.670886075939</v>
      </c>
      <c r="J27" s="27">
        <v>0.79</v>
      </c>
      <c r="K27" s="15"/>
    </row>
    <row r="28" spans="1:11" x14ac:dyDescent="0.25">
      <c r="A28" s="54" t="s">
        <v>83</v>
      </c>
      <c r="B28" s="54" t="s">
        <v>82</v>
      </c>
      <c r="C28" s="55">
        <v>44358</v>
      </c>
      <c r="D28" s="56">
        <v>560115</v>
      </c>
      <c r="E28" s="54" t="s">
        <v>9</v>
      </c>
      <c r="F28" s="54" t="s">
        <v>28</v>
      </c>
      <c r="G28" s="56">
        <v>560115</v>
      </c>
      <c r="H28" s="20">
        <v>308336</v>
      </c>
      <c r="I28" s="57">
        <f t="shared" si="0"/>
        <v>16941.538461538461</v>
      </c>
      <c r="J28" s="58">
        <v>18.2</v>
      </c>
      <c r="K28" s="61" t="s">
        <v>85</v>
      </c>
    </row>
    <row r="29" spans="1:11" x14ac:dyDescent="0.25">
      <c r="A29" s="19"/>
      <c r="B29" s="19"/>
      <c r="C29" s="35"/>
      <c r="D29" s="20"/>
      <c r="E29" s="28"/>
      <c r="F29" s="28"/>
      <c r="G29" s="29"/>
      <c r="H29" s="20"/>
      <c r="I29" s="47" t="e">
        <f t="shared" si="0"/>
        <v>#DIV/0!</v>
      </c>
      <c r="J29" s="30"/>
      <c r="K29" s="2"/>
    </row>
    <row r="30" spans="1:11" x14ac:dyDescent="0.25">
      <c r="A30" s="19"/>
      <c r="B30" s="19"/>
      <c r="C30" s="35"/>
      <c r="D30" s="20"/>
      <c r="E30" s="28"/>
      <c r="F30" s="28"/>
      <c r="G30" s="29"/>
      <c r="H30" s="64"/>
      <c r="I30" s="47" t="e">
        <f t="shared" si="0"/>
        <v>#DIV/0!</v>
      </c>
      <c r="J30" s="65"/>
      <c r="K30" s="2"/>
    </row>
    <row r="31" spans="1:11" x14ac:dyDescent="0.25">
      <c r="A31" s="10"/>
      <c r="B31" s="10"/>
      <c r="C31" s="11"/>
      <c r="D31" s="12"/>
      <c r="E31" s="7"/>
      <c r="F31" s="7"/>
      <c r="G31" s="8"/>
      <c r="H31" s="66" t="s">
        <v>17</v>
      </c>
      <c r="I31" s="67">
        <f>SUM(I22:I28)</f>
        <v>672515.49256456702</v>
      </c>
      <c r="J31" s="68">
        <f>SUM(J3:J30)</f>
        <v>76.347000000000008</v>
      </c>
      <c r="K31" s="1"/>
    </row>
    <row r="32" spans="1:11" x14ac:dyDescent="0.25">
      <c r="A32" t="s">
        <v>23</v>
      </c>
      <c r="B32" s="4"/>
      <c r="C32" s="11"/>
      <c r="D32" s="12"/>
      <c r="E32" s="7"/>
      <c r="F32" s="7"/>
      <c r="G32" s="8"/>
      <c r="H32" s="66" t="s">
        <v>20</v>
      </c>
      <c r="I32" s="69">
        <f>AVERAGE(I31/J31)</f>
        <v>8808.6695294453875</v>
      </c>
      <c r="J32" s="70"/>
      <c r="K32" s="1"/>
    </row>
    <row r="33" spans="1:11" x14ac:dyDescent="0.25">
      <c r="A33" t="s">
        <v>89</v>
      </c>
      <c r="C33" s="11"/>
      <c r="D33" s="12"/>
      <c r="E33" s="7"/>
      <c r="F33" s="7"/>
      <c r="G33" s="8"/>
      <c r="H33" s="66" t="s">
        <v>18</v>
      </c>
      <c r="I33" s="69">
        <f>MEDIAN(I3,I4,I5,I6,I7,I8,I9,I10,I11,I12,I13,I14,I15,I16,I17,I18,I19,I20,I21,I22,I23,I24,I25,I26,I27)</f>
        <v>67539</v>
      </c>
      <c r="J33" s="70"/>
      <c r="K33" s="1"/>
    </row>
    <row r="34" spans="1:11" x14ac:dyDescent="0.25">
      <c r="A34" t="s">
        <v>84</v>
      </c>
      <c r="B34" s="1"/>
      <c r="C34" s="4"/>
      <c r="D34" s="4"/>
      <c r="E34" s="4"/>
      <c r="F34" s="4"/>
      <c r="G34" s="4"/>
      <c r="I34" s="37"/>
      <c r="J34" s="1"/>
      <c r="K34" s="1"/>
    </row>
    <row r="35" spans="1:11" x14ac:dyDescent="0.25">
      <c r="C35" s="4"/>
      <c r="D35" s="4"/>
      <c r="E35" s="1"/>
      <c r="F35" s="1"/>
      <c r="G35" s="1"/>
      <c r="H35" s="1"/>
      <c r="I35" s="9"/>
      <c r="J35" s="1"/>
      <c r="K35" s="1"/>
    </row>
    <row r="36" spans="1:11" x14ac:dyDescent="0.25">
      <c r="D36" s="6">
        <v>2022</v>
      </c>
      <c r="E36" s="62">
        <v>2023</v>
      </c>
      <c r="F36" s="6" t="s">
        <v>21</v>
      </c>
      <c r="J36" s="1"/>
      <c r="K36" s="1"/>
    </row>
    <row r="37" spans="1:11" x14ac:dyDescent="0.25">
      <c r="B37" s="6" t="s">
        <v>14</v>
      </c>
      <c r="C37" s="6" t="s">
        <v>15</v>
      </c>
      <c r="D37" s="6" t="s">
        <v>16</v>
      </c>
      <c r="E37" s="62" t="s">
        <v>16</v>
      </c>
      <c r="F37" s="6" t="s">
        <v>22</v>
      </c>
      <c r="H37" s="60"/>
    </row>
    <row r="38" spans="1:11" x14ac:dyDescent="0.25">
      <c r="B38" s="59" t="s">
        <v>24</v>
      </c>
      <c r="C38" s="2">
        <v>1</v>
      </c>
      <c r="D38" s="2">
        <v>37438</v>
      </c>
      <c r="E38" s="63">
        <f>D38*F38</f>
        <v>27329.739999999998</v>
      </c>
      <c r="F38" s="31">
        <v>0.73</v>
      </c>
    </row>
    <row r="39" spans="1:11" x14ac:dyDescent="0.25">
      <c r="C39" s="2">
        <v>1.5</v>
      </c>
      <c r="D39" s="2">
        <v>38696</v>
      </c>
      <c r="E39" s="63">
        <f t="shared" ref="E39:E53" si="1">D39*F39</f>
        <v>28248.079999999998</v>
      </c>
      <c r="F39" s="31">
        <v>0.73</v>
      </c>
    </row>
    <row r="40" spans="1:11" x14ac:dyDescent="0.25">
      <c r="C40" s="2">
        <v>2</v>
      </c>
      <c r="D40" s="2">
        <v>40051</v>
      </c>
      <c r="E40" s="63">
        <f t="shared" si="1"/>
        <v>29237.23</v>
      </c>
      <c r="F40" s="31">
        <v>0.73</v>
      </c>
    </row>
    <row r="41" spans="1:11" x14ac:dyDescent="0.25">
      <c r="C41" s="2">
        <v>2.5</v>
      </c>
      <c r="D41" s="2">
        <v>42664</v>
      </c>
      <c r="E41" s="63">
        <f t="shared" si="1"/>
        <v>31144.719999999998</v>
      </c>
      <c r="F41" s="31">
        <v>0.73</v>
      </c>
    </row>
    <row r="42" spans="1:11" x14ac:dyDescent="0.25">
      <c r="C42" s="2">
        <v>3</v>
      </c>
      <c r="D42" s="2">
        <v>45277</v>
      </c>
      <c r="E42" s="63">
        <f t="shared" si="1"/>
        <v>33052.21</v>
      </c>
      <c r="F42" s="31">
        <v>0.73</v>
      </c>
    </row>
    <row r="43" spans="1:11" x14ac:dyDescent="0.25">
      <c r="C43" s="2">
        <v>4</v>
      </c>
      <c r="D43" s="2">
        <v>48758</v>
      </c>
      <c r="E43" s="63">
        <f t="shared" si="1"/>
        <v>35593.339999999997</v>
      </c>
      <c r="F43" s="31">
        <v>0.73</v>
      </c>
    </row>
    <row r="44" spans="1:11" x14ac:dyDescent="0.25">
      <c r="C44" s="2">
        <v>5</v>
      </c>
      <c r="D44" s="2">
        <v>52214</v>
      </c>
      <c r="E44" s="63">
        <f t="shared" si="1"/>
        <v>38116.22</v>
      </c>
      <c r="F44" s="31">
        <v>0.73</v>
      </c>
    </row>
    <row r="45" spans="1:11" x14ac:dyDescent="0.25">
      <c r="C45" s="2">
        <v>7</v>
      </c>
      <c r="D45" s="2">
        <v>60949</v>
      </c>
      <c r="E45" s="63">
        <f t="shared" si="1"/>
        <v>44492.77</v>
      </c>
      <c r="F45" s="31">
        <v>0.73</v>
      </c>
    </row>
    <row r="46" spans="1:11" x14ac:dyDescent="0.25">
      <c r="C46" s="2">
        <v>10</v>
      </c>
      <c r="D46" s="2">
        <v>87069</v>
      </c>
      <c r="E46" s="63">
        <f t="shared" si="1"/>
        <v>63560.369999999995</v>
      </c>
      <c r="F46" s="31">
        <v>0.73</v>
      </c>
    </row>
    <row r="47" spans="1:11" x14ac:dyDescent="0.25">
      <c r="C47" s="2">
        <v>15</v>
      </c>
      <c r="D47" s="2">
        <v>108835</v>
      </c>
      <c r="E47" s="63">
        <f t="shared" si="1"/>
        <v>79449.55</v>
      </c>
      <c r="F47" s="31">
        <v>0.73</v>
      </c>
    </row>
    <row r="48" spans="1:11" x14ac:dyDescent="0.25">
      <c r="C48" s="2">
        <v>20</v>
      </c>
      <c r="D48" s="2">
        <v>130400</v>
      </c>
      <c r="E48" s="63">
        <f t="shared" si="1"/>
        <v>95192</v>
      </c>
      <c r="F48" s="31">
        <v>0.73</v>
      </c>
    </row>
    <row r="49" spans="1:11" x14ac:dyDescent="0.25">
      <c r="C49" s="2">
        <v>25</v>
      </c>
      <c r="D49" s="2">
        <v>143662</v>
      </c>
      <c r="E49" s="63">
        <f t="shared" si="1"/>
        <v>104873.26</v>
      </c>
      <c r="F49" s="31">
        <v>0.73</v>
      </c>
    </row>
    <row r="50" spans="1:11" x14ac:dyDescent="0.25">
      <c r="C50" s="2">
        <v>30</v>
      </c>
      <c r="D50" s="2">
        <v>174653</v>
      </c>
      <c r="E50" s="63">
        <f t="shared" si="1"/>
        <v>127496.69</v>
      </c>
      <c r="F50" s="31">
        <v>0.73</v>
      </c>
    </row>
    <row r="51" spans="1:11" x14ac:dyDescent="0.25">
      <c r="C51" s="2">
        <v>40</v>
      </c>
      <c r="D51" s="2">
        <v>208962</v>
      </c>
      <c r="E51" s="63">
        <f t="shared" si="1"/>
        <v>152542.26</v>
      </c>
      <c r="F51" s="31">
        <v>0.73</v>
      </c>
    </row>
    <row r="52" spans="1:11" x14ac:dyDescent="0.25">
      <c r="C52" s="2">
        <v>50</v>
      </c>
      <c r="D52" s="2">
        <v>243790</v>
      </c>
      <c r="E52" s="63">
        <f t="shared" si="1"/>
        <v>177966.69999999998</v>
      </c>
      <c r="F52" s="31">
        <v>0.73</v>
      </c>
    </row>
    <row r="53" spans="1:11" x14ac:dyDescent="0.25">
      <c r="A53" s="1"/>
      <c r="B53" s="1"/>
      <c r="C53" s="2">
        <v>100</v>
      </c>
      <c r="D53" s="2">
        <v>348270</v>
      </c>
      <c r="E53" s="63">
        <f t="shared" si="1"/>
        <v>254237.1</v>
      </c>
      <c r="F53" s="31">
        <v>0.73</v>
      </c>
    </row>
    <row r="55" spans="1:11" x14ac:dyDescent="0.25">
      <c r="A55" s="1"/>
      <c r="B55" s="1"/>
      <c r="C55" s="1"/>
      <c r="D55" s="1"/>
      <c r="E55" s="1"/>
      <c r="F55" s="1"/>
      <c r="G55" s="1"/>
      <c r="H55" s="1"/>
      <c r="I55" s="9"/>
    </row>
    <row r="58" spans="1:11" x14ac:dyDescent="0.25">
      <c r="A58" t="s">
        <v>19</v>
      </c>
    </row>
    <row r="59" spans="1:11" x14ac:dyDescent="0.25">
      <c r="A59" s="1" t="s">
        <v>11</v>
      </c>
      <c r="B59" s="1" t="s">
        <v>12</v>
      </c>
      <c r="C59" s="3">
        <v>39737</v>
      </c>
      <c r="D59" s="5">
        <v>32700</v>
      </c>
      <c r="E59" s="1" t="s">
        <v>9</v>
      </c>
      <c r="F59" s="1" t="s">
        <v>10</v>
      </c>
      <c r="G59" s="5">
        <v>32700</v>
      </c>
      <c r="H59" s="5">
        <v>32700</v>
      </c>
      <c r="I59" s="9">
        <f>H59/J59</f>
        <v>32700</v>
      </c>
      <c r="J59" s="14">
        <v>1</v>
      </c>
      <c r="K59" s="1" t="s">
        <v>13</v>
      </c>
    </row>
  </sheetData>
  <conditionalFormatting sqref="A28:G28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45" right="0.45" top="0.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SCOTT anderson</cp:lastModifiedBy>
  <cp:lastPrinted>2021-02-27T16:25:50Z</cp:lastPrinted>
  <dcterms:created xsi:type="dcterms:W3CDTF">2017-02-06T15:58:52Z</dcterms:created>
  <dcterms:modified xsi:type="dcterms:W3CDTF">2023-03-03T15:52:08Z</dcterms:modified>
</cp:coreProperties>
</file>