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\Desktop\twp docs\Baltimore\2023 Roll info\ECF's\ECF's for Penny\"/>
    </mc:Choice>
  </mc:AlternateContent>
  <xr:revisionPtr revIDLastSave="0" documentId="8_{768C3E9B-54D1-40E0-A333-B532CB792BF4}" xr6:coauthVersionLast="47" xr6:coauthVersionMax="47" xr10:uidLastSave="{00000000-0000-0000-0000-000000000000}"/>
  <bookViews>
    <workbookView xWindow="780" yWindow="780" windowWidth="21600" windowHeight="11385" xr2:uid="{D26B14DE-6ACC-4111-88BF-6DB36E6C0F8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G14" i="2"/>
  <c r="H14" i="2"/>
  <c r="J14" i="2"/>
  <c r="M14" i="2"/>
  <c r="I34" i="2"/>
  <c r="L34" i="2"/>
  <c r="N34" i="2" s="1"/>
  <c r="I26" i="2"/>
  <c r="L26" i="2"/>
  <c r="N26" i="2" s="1"/>
  <c r="I2" i="2"/>
  <c r="L2" i="2"/>
  <c r="I29" i="2"/>
  <c r="L29" i="2"/>
  <c r="N29" i="2" s="1"/>
  <c r="I3" i="2"/>
  <c r="L3" i="2"/>
  <c r="N3" i="2" s="1"/>
  <c r="I4" i="2"/>
  <c r="L4" i="2"/>
  <c r="N4" i="2" s="1"/>
  <c r="I33" i="2"/>
  <c r="L33" i="2"/>
  <c r="I5" i="2"/>
  <c r="L5" i="2"/>
  <c r="N5" i="2" s="1"/>
  <c r="I6" i="2"/>
  <c r="L6" i="2"/>
  <c r="N6" i="2" s="1"/>
  <c r="I28" i="2"/>
  <c r="L28" i="2"/>
  <c r="N28" i="2" s="1"/>
  <c r="I7" i="2"/>
  <c r="L7" i="2"/>
  <c r="I8" i="2"/>
  <c r="L8" i="2"/>
  <c r="N8" i="2" s="1"/>
  <c r="I9" i="2"/>
  <c r="L9" i="2"/>
  <c r="N9" i="2" s="1"/>
  <c r="I31" i="2"/>
  <c r="L31" i="2"/>
  <c r="I32" i="2"/>
  <c r="L32" i="2"/>
  <c r="N32" i="2" s="1"/>
  <c r="I30" i="2"/>
  <c r="L30" i="2"/>
  <c r="N30" i="2" s="1"/>
  <c r="L14" i="2" l="1"/>
  <c r="N33" i="2"/>
  <c r="N7" i="2"/>
  <c r="N2" i="2"/>
  <c r="N31" i="2"/>
  <c r="N16" i="2" l="1"/>
  <c r="N15" i="2"/>
  <c r="O16" i="2"/>
  <c r="I15" i="2"/>
  <c r="I16" i="2"/>
</calcChain>
</file>

<file path=xl/sharedStrings.xml><?xml version="1.0" encoding="utf-8"?>
<sst xmlns="http://schemas.openxmlformats.org/spreadsheetml/2006/main" count="154" uniqueCount="76">
  <si>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</si>
  <si>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</si>
  <si>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</si>
  <si>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</si>
  <si>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</si>
  <si>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</si>
  <si>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</si>
  <si>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</si>
  <si>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</si>
  <si>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</si>
  <si>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</si>
  <si>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</si>
  <si>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</si>
  <si>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</si>
  <si>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Building Style</t>
  </si>
  <si>
    <t>Land Value</t>
  </si>
  <si>
    <t>Land Table</t>
  </si>
  <si>
    <t>WD</t>
  </si>
  <si>
    <t>03-ARM'S LENGTH</t>
  </si>
  <si>
    <t>RANCH</t>
  </si>
  <si>
    <t>401 SD 08030</t>
  </si>
  <si>
    <t>02-004-276-00</t>
  </si>
  <si>
    <t>1758 MCGLYNN RD</t>
  </si>
  <si>
    <t>TWO STORY</t>
  </si>
  <si>
    <t>02-004-433-00</t>
  </si>
  <si>
    <t>1634 MIXER RD</t>
  </si>
  <si>
    <t>02-012-351-00</t>
  </si>
  <si>
    <t>5833 CHARLTON PK RD</t>
  </si>
  <si>
    <t>02-015-402-00</t>
  </si>
  <si>
    <t>6700 FOSTER RD</t>
  </si>
  <si>
    <t>02-016-126-50</t>
  </si>
  <si>
    <t>6120 S M-37 HWY</t>
  </si>
  <si>
    <t>02-016-126-60</t>
  </si>
  <si>
    <t>02-021-470-00</t>
  </si>
  <si>
    <t>7901 S M-37 HWY</t>
  </si>
  <si>
    <t>TRI-LEVEL</t>
  </si>
  <si>
    <t>02-024-202-00</t>
  </si>
  <si>
    <t>7650 NORTH AVE</t>
  </si>
  <si>
    <t>02-028-127-00</t>
  </si>
  <si>
    <t>1500 E CLOVERDALE RD</t>
  </si>
  <si>
    <t>02-028-212-00</t>
  </si>
  <si>
    <t>1700 E CLOVERDALE RD</t>
  </si>
  <si>
    <t>02-029-101-40</t>
  </si>
  <si>
    <t>8200 S BROADWAY RD</t>
  </si>
  <si>
    <t>02-032-301-00</t>
  </si>
  <si>
    <t>9425 N BANFIELD RD</t>
  </si>
  <si>
    <t>02-034-103-00</t>
  </si>
  <si>
    <t>1950 E DOWLING RD</t>
  </si>
  <si>
    <t>02-034-128-00</t>
  </si>
  <si>
    <t>2120 E DOWLING RD</t>
  </si>
  <si>
    <t>401 SD 08010</t>
  </si>
  <si>
    <t>02-035-376-10</t>
  </si>
  <si>
    <t>9990 BIRD RD</t>
  </si>
  <si>
    <t>Totals:</t>
  </si>
  <si>
    <t>Sale. Ratio =&gt;</t>
  </si>
  <si>
    <t>E.C.F. =&gt;</t>
  </si>
  <si>
    <t>Std. Dev. =&gt;</t>
  </si>
  <si>
    <t>Ave. E.C.F. =&gt;</t>
  </si>
  <si>
    <t>02-027-251-00</t>
  </si>
  <si>
    <t>2501 WHITNEY RD</t>
  </si>
  <si>
    <t>AG PARCELS</t>
  </si>
  <si>
    <t>02-034-129-00</t>
  </si>
  <si>
    <t>2340 E DOWLING RD</t>
  </si>
  <si>
    <t>02-024-226-00</t>
  </si>
  <si>
    <t>4770 E MAPLE GROVE RD</t>
  </si>
  <si>
    <t>10-004-045-00</t>
  </si>
  <si>
    <t>7425 BIVENS RD</t>
  </si>
  <si>
    <t>10-008-050-00</t>
  </si>
  <si>
    <t>6501 LAWRENCE RD</t>
  </si>
  <si>
    <t>10-008-150-00</t>
  </si>
  <si>
    <t>6344 BIVENS RD</t>
  </si>
  <si>
    <t>10-024-030-00</t>
  </si>
  <si>
    <t>7555 CURTIS RD</t>
  </si>
  <si>
    <t>10-035-050-00</t>
  </si>
  <si>
    <t>9645 BUTLER RD</t>
  </si>
  <si>
    <t>10= Maple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</si>
</sst>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#0.00_);[Red]\(#0.00\)"/>
    <numFmt numFmtId="165" formatCode="mm/dd/yy"/>
    <numFmt numFmtId="166" formatCode="#0.000_);[Red]\(#0.00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2" xfId="0" applyNumberFormat="1" applyFont="1" applyFill="1" applyBorder="1"/>
    <xf numFmtId="0" fontId="1" fillId="0" borderId="0" xfId="0" applyFont="1"/>
    <xf numFmtId="165" fontId="1" fillId="0" borderId="0" xfId="0" applyNumberFormat="1" applyFont="1"/>
    <xf numFmtId="6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6" fontId="3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FF93-8391-4118-A38A-BC3C668E4E2D}">
  <dimension ref="A1:BB34"/>
  <sheetViews>
    <sheetView tabSelected="1" topLeftCell="K1" workbookViewId="0">
      <selection activeCell="R1" sqref="R1:R1048576"/>
    </sheetView>
  </sheetViews>
  <sheetFormatPr defaultRowHeight="15" x14ac:dyDescent="0.25"/>
  <cols>
    <col min="1" max="1" width="14.28515625" bestFit="1" customWidth="1"/>
    <col min="2" max="2" width="25.85546875" bestFit="1" customWidth="1"/>
    <col min="3" max="3" width="16.7109375" style="17" customWidth="1"/>
    <col min="4" max="4" width="17.7109375" style="7" customWidth="1"/>
    <col min="5" max="5" width="8.7109375" customWidth="1"/>
    <col min="6" max="6" width="16.7109375" bestFit="1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9.7109375" customWidth="1"/>
    <col min="16" max="16" width="15.7109375" style="7" customWidth="1"/>
    <col min="17" max="17" width="20.7109375" customWidth="1"/>
  </cols>
  <sheetData>
    <row r="1" spans="1:5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1" t="s">
        <v>14</v>
      </c>
      <c r="P1" s="6" t="s">
        <v>15</v>
      </c>
      <c r="Q1" s="1" t="s">
        <v>16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25" customFormat="1" x14ac:dyDescent="0.25">
      <c r="A2" s="25" t="s">
        <v>26</v>
      </c>
      <c r="B2" s="25" t="s">
        <v>27</v>
      </c>
      <c r="C2" s="26">
        <v>44286</v>
      </c>
      <c r="D2" s="27">
        <v>195000</v>
      </c>
      <c r="E2" s="25" t="s">
        <v>17</v>
      </c>
      <c r="F2" s="25" t="s">
        <v>18</v>
      </c>
      <c r="G2" s="27">
        <v>195000</v>
      </c>
      <c r="H2" s="27">
        <v>92500</v>
      </c>
      <c r="I2" s="28">
        <f t="shared" ref="I2:I9" si="0">H2/G2*100</f>
        <v>47.435897435897431</v>
      </c>
      <c r="J2" s="27">
        <v>184961</v>
      </c>
      <c r="K2" s="27">
        <v>130083</v>
      </c>
      <c r="L2" s="27">
        <f t="shared" ref="L2:L9" si="1">G2-K2</f>
        <v>64917</v>
      </c>
      <c r="M2" s="27">
        <v>56112.47265625</v>
      </c>
      <c r="N2" s="29">
        <f t="shared" ref="N2:N9" si="2">L2/M2</f>
        <v>1.1569085610909953</v>
      </c>
      <c r="O2" s="25" t="s">
        <v>23</v>
      </c>
      <c r="P2" s="27">
        <v>120844</v>
      </c>
      <c r="Q2" s="25" t="s">
        <v>20</v>
      </c>
    </row>
    <row r="3" spans="1:54" s="25" customFormat="1" x14ac:dyDescent="0.25">
      <c r="A3" s="25" t="s">
        <v>30</v>
      </c>
      <c r="B3" s="25" t="s">
        <v>31</v>
      </c>
      <c r="C3" s="26">
        <v>44076</v>
      </c>
      <c r="D3" s="27">
        <v>154900</v>
      </c>
      <c r="E3" s="25" t="s">
        <v>17</v>
      </c>
      <c r="F3" s="25" t="s">
        <v>18</v>
      </c>
      <c r="G3" s="27">
        <v>154900</v>
      </c>
      <c r="H3" s="27">
        <v>74100</v>
      </c>
      <c r="I3" s="28">
        <f t="shared" si="0"/>
        <v>47.83731439638477</v>
      </c>
      <c r="J3" s="27">
        <v>148106</v>
      </c>
      <c r="K3" s="27">
        <v>60220</v>
      </c>
      <c r="L3" s="27">
        <f t="shared" si="1"/>
        <v>94680</v>
      </c>
      <c r="M3" s="27">
        <v>91168.046875</v>
      </c>
      <c r="N3" s="29">
        <f t="shared" si="2"/>
        <v>1.038521754555247</v>
      </c>
      <c r="O3" s="25" t="s">
        <v>23</v>
      </c>
      <c r="P3" s="27">
        <v>59996</v>
      </c>
      <c r="Q3" s="25" t="s">
        <v>20</v>
      </c>
    </row>
    <row r="4" spans="1:54" s="25" customFormat="1" x14ac:dyDescent="0.25">
      <c r="A4" s="25" t="s">
        <v>32</v>
      </c>
      <c r="B4" s="25" t="s">
        <v>31</v>
      </c>
      <c r="C4" s="26">
        <v>44076</v>
      </c>
      <c r="D4" s="27">
        <v>154900</v>
      </c>
      <c r="E4" s="25" t="s">
        <v>17</v>
      </c>
      <c r="F4" s="25" t="s">
        <v>18</v>
      </c>
      <c r="G4" s="27">
        <v>154900</v>
      </c>
      <c r="H4" s="27">
        <v>74100</v>
      </c>
      <c r="I4" s="28">
        <f t="shared" si="0"/>
        <v>47.83731439638477</v>
      </c>
      <c r="J4" s="27">
        <v>148106</v>
      </c>
      <c r="K4" s="27">
        <v>60220</v>
      </c>
      <c r="L4" s="27">
        <f t="shared" si="1"/>
        <v>94680</v>
      </c>
      <c r="M4" s="27">
        <v>91168.046875</v>
      </c>
      <c r="N4" s="29">
        <f t="shared" si="2"/>
        <v>1.038521754555247</v>
      </c>
      <c r="O4" s="25" t="s">
        <v>23</v>
      </c>
      <c r="P4" s="27">
        <v>59996</v>
      </c>
      <c r="Q4" s="25" t="s">
        <v>20</v>
      </c>
    </row>
    <row r="5" spans="1:54" s="25" customFormat="1" x14ac:dyDescent="0.25">
      <c r="A5" s="25" t="s">
        <v>33</v>
      </c>
      <c r="B5" s="25" t="s">
        <v>34</v>
      </c>
      <c r="C5" s="26">
        <v>44469</v>
      </c>
      <c r="D5" s="27">
        <v>230000</v>
      </c>
      <c r="E5" s="25" t="s">
        <v>17</v>
      </c>
      <c r="F5" s="25" t="s">
        <v>18</v>
      </c>
      <c r="G5" s="27">
        <v>230000</v>
      </c>
      <c r="H5" s="27">
        <v>86100</v>
      </c>
      <c r="I5" s="28">
        <f t="shared" si="0"/>
        <v>37.434782608695656</v>
      </c>
      <c r="J5" s="27">
        <v>172103</v>
      </c>
      <c r="K5" s="27">
        <v>32871</v>
      </c>
      <c r="L5" s="27">
        <f t="shared" si="1"/>
        <v>197129</v>
      </c>
      <c r="M5" s="27">
        <v>142364.015625</v>
      </c>
      <c r="N5" s="29">
        <f t="shared" si="2"/>
        <v>1.3846827734843898</v>
      </c>
      <c r="O5" s="25" t="s">
        <v>35</v>
      </c>
      <c r="P5" s="27">
        <v>30567</v>
      </c>
      <c r="Q5" s="25" t="s">
        <v>20</v>
      </c>
    </row>
    <row r="6" spans="1:54" s="25" customFormat="1" x14ac:dyDescent="0.25">
      <c r="A6" s="25" t="s">
        <v>36</v>
      </c>
      <c r="B6" s="25" t="s">
        <v>37</v>
      </c>
      <c r="C6" s="26">
        <v>44344</v>
      </c>
      <c r="D6" s="27">
        <v>200000</v>
      </c>
      <c r="E6" s="25" t="s">
        <v>17</v>
      </c>
      <c r="F6" s="25" t="s">
        <v>18</v>
      </c>
      <c r="G6" s="27">
        <v>200000</v>
      </c>
      <c r="H6" s="27">
        <v>87200</v>
      </c>
      <c r="I6" s="28">
        <f t="shared" si="0"/>
        <v>43.6</v>
      </c>
      <c r="J6" s="27">
        <v>174334</v>
      </c>
      <c r="K6" s="27">
        <v>88025</v>
      </c>
      <c r="L6" s="27">
        <f t="shared" si="1"/>
        <v>111975</v>
      </c>
      <c r="M6" s="27">
        <v>88250.5078125</v>
      </c>
      <c r="N6" s="29">
        <f t="shared" si="2"/>
        <v>1.2688312257409993</v>
      </c>
      <c r="O6" s="25" t="s">
        <v>23</v>
      </c>
      <c r="P6" s="27">
        <v>64738</v>
      </c>
      <c r="Q6" s="25" t="s">
        <v>20</v>
      </c>
    </row>
    <row r="7" spans="1:54" s="25" customFormat="1" x14ac:dyDescent="0.25">
      <c r="A7" s="25" t="s">
        <v>40</v>
      </c>
      <c r="B7" s="25" t="s">
        <v>41</v>
      </c>
      <c r="C7" s="26">
        <v>44482</v>
      </c>
      <c r="D7" s="27">
        <v>150000</v>
      </c>
      <c r="E7" s="25" t="s">
        <v>17</v>
      </c>
      <c r="F7" s="25" t="s">
        <v>18</v>
      </c>
      <c r="G7" s="27">
        <v>150000</v>
      </c>
      <c r="H7" s="27">
        <v>107900</v>
      </c>
      <c r="I7" s="28">
        <f t="shared" si="0"/>
        <v>71.933333333333337</v>
      </c>
      <c r="J7" s="27">
        <v>215722</v>
      </c>
      <c r="K7" s="27">
        <v>37305</v>
      </c>
      <c r="L7" s="27">
        <f t="shared" si="1"/>
        <v>112695</v>
      </c>
      <c r="M7" s="27">
        <v>182430.46875</v>
      </c>
      <c r="N7" s="29">
        <f t="shared" si="2"/>
        <v>0.61774220486401066</v>
      </c>
      <c r="O7" s="25" t="s">
        <v>23</v>
      </c>
      <c r="P7" s="27">
        <v>25895</v>
      </c>
      <c r="Q7" s="25" t="s">
        <v>20</v>
      </c>
    </row>
    <row r="8" spans="1:54" s="25" customFormat="1" x14ac:dyDescent="0.25">
      <c r="A8" s="25" t="s">
        <v>42</v>
      </c>
      <c r="B8" s="25" t="s">
        <v>43</v>
      </c>
      <c r="C8" s="26">
        <v>44148</v>
      </c>
      <c r="D8" s="27">
        <v>342000</v>
      </c>
      <c r="E8" s="25" t="s">
        <v>17</v>
      </c>
      <c r="F8" s="25" t="s">
        <v>18</v>
      </c>
      <c r="G8" s="27">
        <v>342000</v>
      </c>
      <c r="H8" s="27">
        <v>165700</v>
      </c>
      <c r="I8" s="28">
        <f t="shared" si="0"/>
        <v>48.450292397660824</v>
      </c>
      <c r="J8" s="27">
        <v>331499</v>
      </c>
      <c r="K8" s="27">
        <v>203734</v>
      </c>
      <c r="L8" s="27">
        <f t="shared" si="1"/>
        <v>138266</v>
      </c>
      <c r="M8" s="27">
        <v>132536.3125</v>
      </c>
      <c r="N8" s="29">
        <f t="shared" si="2"/>
        <v>1.0432310767662258</v>
      </c>
      <c r="O8" s="25" t="s">
        <v>23</v>
      </c>
      <c r="P8" s="27">
        <v>187084</v>
      </c>
      <c r="Q8" s="25" t="s">
        <v>20</v>
      </c>
    </row>
    <row r="9" spans="1:54" s="25" customFormat="1" x14ac:dyDescent="0.25">
      <c r="A9" s="25" t="s">
        <v>44</v>
      </c>
      <c r="B9" s="25" t="s">
        <v>45</v>
      </c>
      <c r="C9" s="26">
        <v>44104</v>
      </c>
      <c r="D9" s="27">
        <v>120000</v>
      </c>
      <c r="E9" s="25" t="s">
        <v>17</v>
      </c>
      <c r="F9" s="25" t="s">
        <v>18</v>
      </c>
      <c r="G9" s="27">
        <v>120000</v>
      </c>
      <c r="H9" s="27">
        <v>75600</v>
      </c>
      <c r="I9" s="28">
        <f t="shared" si="0"/>
        <v>63</v>
      </c>
      <c r="J9" s="27">
        <v>151135</v>
      </c>
      <c r="K9" s="27">
        <v>41006</v>
      </c>
      <c r="L9" s="27">
        <f t="shared" si="1"/>
        <v>78994</v>
      </c>
      <c r="M9" s="27">
        <v>114241.703125</v>
      </c>
      <c r="N9" s="29">
        <f t="shared" si="2"/>
        <v>0.69146378108147621</v>
      </c>
      <c r="O9" s="25" t="s">
        <v>23</v>
      </c>
      <c r="P9" s="27">
        <v>24441</v>
      </c>
      <c r="Q9" s="25" t="s">
        <v>20</v>
      </c>
    </row>
    <row r="10" spans="1:54" s="25" customFormat="1" x14ac:dyDescent="0.25">
      <c r="A10" t="s">
        <v>67</v>
      </c>
      <c r="B10" t="s">
        <v>68</v>
      </c>
      <c r="C10" s="17">
        <v>44651</v>
      </c>
      <c r="D10" s="7">
        <v>375000</v>
      </c>
      <c r="E10" t="s">
        <v>17</v>
      </c>
      <c r="F10" t="s">
        <v>18</v>
      </c>
      <c r="G10" s="7">
        <v>375000</v>
      </c>
      <c r="H10" s="7">
        <v>212400</v>
      </c>
      <c r="I10" s="12">
        <v>56.64</v>
      </c>
      <c r="J10" s="7">
        <v>424823</v>
      </c>
      <c r="K10" s="7">
        <v>234580</v>
      </c>
      <c r="L10" s="7">
        <v>140420</v>
      </c>
      <c r="M10" s="7">
        <v>177631.1875</v>
      </c>
      <c r="N10" s="22">
        <v>0.79051433465195975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25" customFormat="1" x14ac:dyDescent="0.25">
      <c r="A11" t="s">
        <v>69</v>
      </c>
      <c r="B11" t="s">
        <v>70</v>
      </c>
      <c r="C11" s="17">
        <v>44176</v>
      </c>
      <c r="D11" s="7">
        <v>485000</v>
      </c>
      <c r="E11" t="s">
        <v>17</v>
      </c>
      <c r="F11" t="s">
        <v>18</v>
      </c>
      <c r="G11" s="7">
        <v>485000</v>
      </c>
      <c r="H11" s="7">
        <v>248000</v>
      </c>
      <c r="I11" s="12">
        <v>51.134020618556697</v>
      </c>
      <c r="J11" s="7">
        <v>495908</v>
      </c>
      <c r="K11" s="7">
        <v>384434</v>
      </c>
      <c r="L11" s="7">
        <v>100566</v>
      </c>
      <c r="M11" s="7">
        <v>111809.4296875</v>
      </c>
      <c r="N11" s="22">
        <v>0.89944113194276509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25" customFormat="1" x14ac:dyDescent="0.25">
      <c r="A12" t="s">
        <v>71</v>
      </c>
      <c r="B12" t="s">
        <v>72</v>
      </c>
      <c r="C12" s="17">
        <v>43980</v>
      </c>
      <c r="D12" s="7">
        <v>367000</v>
      </c>
      <c r="E12" t="s">
        <v>17</v>
      </c>
      <c r="F12" t="s">
        <v>18</v>
      </c>
      <c r="G12" s="7">
        <v>367000</v>
      </c>
      <c r="H12" s="7">
        <v>157200</v>
      </c>
      <c r="I12" s="12">
        <v>42.833787465940055</v>
      </c>
      <c r="J12" s="7">
        <v>314386</v>
      </c>
      <c r="K12" s="7">
        <v>225056</v>
      </c>
      <c r="L12" s="7">
        <v>141944</v>
      </c>
      <c r="M12" s="7">
        <v>102442.6640625</v>
      </c>
      <c r="N12" s="22">
        <v>1.3855945791628412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ht="15.75" thickBot="1" x14ac:dyDescent="0.3">
      <c r="A13" t="s">
        <v>73</v>
      </c>
      <c r="B13" t="s">
        <v>74</v>
      </c>
      <c r="C13" s="17">
        <v>44417</v>
      </c>
      <c r="D13" s="7">
        <v>150000</v>
      </c>
      <c r="E13" t="s">
        <v>17</v>
      </c>
      <c r="F13" t="s">
        <v>18</v>
      </c>
      <c r="G13" s="7">
        <v>150000</v>
      </c>
      <c r="H13" s="7">
        <v>66200</v>
      </c>
      <c r="I13" s="12">
        <v>44.133333333333333</v>
      </c>
      <c r="J13" s="7">
        <v>132427</v>
      </c>
      <c r="K13" s="7">
        <v>98388</v>
      </c>
      <c r="L13" s="7">
        <v>51612</v>
      </c>
      <c r="M13" s="7">
        <v>40474.43359375</v>
      </c>
      <c r="N13" s="22">
        <v>1.2751753494079741</v>
      </c>
      <c r="P13"/>
    </row>
    <row r="14" spans="1:54" ht="15.75" thickTop="1" x14ac:dyDescent="0.25">
      <c r="A14" s="3" t="s">
        <v>75</v>
      </c>
      <c r="B14" s="3"/>
      <c r="C14" s="18" t="s">
        <v>53</v>
      </c>
      <c r="D14" s="8">
        <f>+SUM(D2:D13)</f>
        <v>2923800</v>
      </c>
      <c r="E14" s="3"/>
      <c r="F14" s="3"/>
      <c r="G14" s="8">
        <f>+SUM(G2:G13)</f>
        <v>2923800</v>
      </c>
      <c r="H14" s="8">
        <f>+SUM(H2:H13)</f>
        <v>1447000</v>
      </c>
      <c r="I14" s="13"/>
      <c r="J14" s="8">
        <f>+SUM(J2:J13)</f>
        <v>2893510</v>
      </c>
      <c r="K14" s="8"/>
      <c r="L14" s="8">
        <f>+SUM(L2:L13)</f>
        <v>1327878</v>
      </c>
      <c r="M14" s="8">
        <f>+SUM(M2:M13)</f>
        <v>1330629.2890625</v>
      </c>
      <c r="N14" s="23"/>
      <c r="O14" s="3"/>
      <c r="P14" s="8"/>
      <c r="Q14" s="3"/>
    </row>
    <row r="15" spans="1:54" x14ac:dyDescent="0.25">
      <c r="A15" s="4"/>
      <c r="B15" s="4"/>
      <c r="C15" s="19"/>
      <c r="D15" s="9"/>
      <c r="E15" s="4"/>
      <c r="F15" s="4"/>
      <c r="G15" s="9"/>
      <c r="H15" s="9" t="s">
        <v>54</v>
      </c>
      <c r="I15" s="14">
        <f>H14/G14*100</f>
        <v>49.490389219508856</v>
      </c>
      <c r="J15" s="9"/>
      <c r="K15" s="9"/>
      <c r="L15" s="9"/>
      <c r="M15" s="9" t="s">
        <v>55</v>
      </c>
      <c r="N15" s="30">
        <f>L14/M14</f>
        <v>0.99793233991982966</v>
      </c>
      <c r="O15" s="4"/>
      <c r="P15" s="9"/>
      <c r="Q15" s="4"/>
    </row>
    <row r="16" spans="1:54" x14ac:dyDescent="0.25">
      <c r="A16" s="5"/>
      <c r="B16" s="5"/>
      <c r="C16" s="20"/>
      <c r="D16" s="10"/>
      <c r="E16" s="5"/>
      <c r="F16" s="5"/>
      <c r="G16" s="10"/>
      <c r="H16" s="10" t="s">
        <v>56</v>
      </c>
      <c r="I16" s="15">
        <f ca="1">STDEV(I2:I30)</f>
        <v>12.151994837160485</v>
      </c>
      <c r="J16" s="10"/>
      <c r="K16" s="10"/>
      <c r="L16" s="10"/>
      <c r="M16" s="10" t="s">
        <v>57</v>
      </c>
      <c r="N16" s="24">
        <f>AVERAGE(N2:N13)</f>
        <v>1.049219043942011</v>
      </c>
      <c r="O16" s="5" t="e">
        <f>+(#REF!/N16)</f>
        <v>#REF!</v>
      </c>
      <c r="P16" s="10"/>
      <c r="Q16" s="5"/>
    </row>
    <row r="21" spans="1:54" s="25" customFormat="1" x14ac:dyDescent="0.25">
      <c r="A21" t="s">
        <v>65</v>
      </c>
      <c r="B21" t="s">
        <v>66</v>
      </c>
      <c r="C21" s="17">
        <v>44405</v>
      </c>
      <c r="D21" s="7">
        <v>220000</v>
      </c>
      <c r="E21" t="s">
        <v>17</v>
      </c>
      <c r="F21" t="s">
        <v>18</v>
      </c>
      <c r="G21" s="7">
        <v>220000</v>
      </c>
      <c r="H21" s="7">
        <v>94300</v>
      </c>
      <c r="I21" s="12">
        <v>42.863636363636367</v>
      </c>
      <c r="J21" s="7">
        <v>188647</v>
      </c>
      <c r="K21" s="7">
        <v>98998</v>
      </c>
      <c r="L21" s="7">
        <v>121002</v>
      </c>
      <c r="M21" s="7">
        <v>89918.7578125</v>
      </c>
      <c r="N21" s="22">
        <v>1.3456814011189442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4" spans="1:54" x14ac:dyDescent="0.25">
      <c r="A24" t="s">
        <v>58</v>
      </c>
      <c r="B24" t="s">
        <v>59</v>
      </c>
      <c r="C24" s="17">
        <v>43937</v>
      </c>
      <c r="D24" s="7">
        <v>574500</v>
      </c>
      <c r="E24" t="s">
        <v>17</v>
      </c>
      <c r="F24" t="s">
        <v>18</v>
      </c>
      <c r="G24" s="7">
        <v>574500</v>
      </c>
      <c r="H24" s="7">
        <v>343600</v>
      </c>
      <c r="I24" s="12">
        <v>59.808529155787639</v>
      </c>
      <c r="J24" s="7">
        <v>687214</v>
      </c>
      <c r="K24" s="7">
        <v>625780</v>
      </c>
      <c r="L24" s="7">
        <v>-51280</v>
      </c>
      <c r="M24" s="7">
        <v>63728.21484375</v>
      </c>
      <c r="N24" s="22">
        <v>-0.80466713410581547</v>
      </c>
      <c r="P24" s="7">
        <v>600994</v>
      </c>
      <c r="Q24" t="s">
        <v>60</v>
      </c>
    </row>
    <row r="25" spans="1:54" x14ac:dyDescent="0.25">
      <c r="A25" t="s">
        <v>61</v>
      </c>
      <c r="B25" t="s">
        <v>62</v>
      </c>
      <c r="C25" s="17">
        <v>44413</v>
      </c>
      <c r="D25" s="7">
        <v>161900</v>
      </c>
      <c r="E25" t="s">
        <v>17</v>
      </c>
      <c r="F25" t="s">
        <v>18</v>
      </c>
      <c r="G25" s="7">
        <v>161900</v>
      </c>
      <c r="H25" s="7">
        <v>230900</v>
      </c>
      <c r="I25" s="12">
        <v>142.6189005558987</v>
      </c>
      <c r="J25" s="7">
        <v>461895</v>
      </c>
      <c r="K25" s="7">
        <v>320700</v>
      </c>
      <c r="L25" s="7">
        <v>-158800</v>
      </c>
      <c r="M25" s="7">
        <v>154143.015625</v>
      </c>
      <c r="N25" s="22">
        <v>-1.0302121011199725</v>
      </c>
      <c r="P25" s="7">
        <v>293969</v>
      </c>
      <c r="Q25" t="s">
        <v>60</v>
      </c>
    </row>
    <row r="26" spans="1:54" s="25" customFormat="1" x14ac:dyDescent="0.25">
      <c r="A26" s="25" t="s">
        <v>24</v>
      </c>
      <c r="B26" s="25" t="s">
        <v>25</v>
      </c>
      <c r="C26" s="26">
        <v>44439</v>
      </c>
      <c r="D26" s="27">
        <v>310000</v>
      </c>
      <c r="E26" s="25" t="s">
        <v>17</v>
      </c>
      <c r="F26" s="25" t="s">
        <v>18</v>
      </c>
      <c r="G26" s="27">
        <v>310000</v>
      </c>
      <c r="H26" s="27">
        <v>74200</v>
      </c>
      <c r="I26" s="28">
        <f>H26/G26*100</f>
        <v>23.93548387096774</v>
      </c>
      <c r="J26" s="27">
        <v>148499</v>
      </c>
      <c r="K26" s="27">
        <v>68031</v>
      </c>
      <c r="L26" s="27">
        <f>G26-K26</f>
        <v>241969</v>
      </c>
      <c r="M26" s="27">
        <v>82278.1171875</v>
      </c>
      <c r="N26" s="29">
        <f>L26/M26</f>
        <v>2.9408670041462841</v>
      </c>
      <c r="O26" s="25" t="s">
        <v>23</v>
      </c>
      <c r="P26" s="27">
        <v>53565</v>
      </c>
      <c r="Q26" s="25" t="s">
        <v>20</v>
      </c>
    </row>
    <row r="27" spans="1:54" x14ac:dyDescent="0.25">
      <c r="A27" t="s">
        <v>63</v>
      </c>
      <c r="B27" t="s">
        <v>64</v>
      </c>
      <c r="C27" s="17">
        <v>44102</v>
      </c>
      <c r="D27" s="7">
        <v>400000</v>
      </c>
      <c r="E27" t="s">
        <v>17</v>
      </c>
      <c r="F27" t="s">
        <v>18</v>
      </c>
      <c r="G27" s="7">
        <v>400000</v>
      </c>
      <c r="H27" s="7">
        <v>147600</v>
      </c>
      <c r="I27" s="12">
        <v>36.9</v>
      </c>
      <c r="J27" s="7">
        <v>295216</v>
      </c>
      <c r="K27" s="7">
        <v>205202</v>
      </c>
      <c r="L27" s="7">
        <v>194798</v>
      </c>
      <c r="M27" s="7">
        <v>92606.9921875</v>
      </c>
      <c r="N27" s="22">
        <v>2.1034912742398046</v>
      </c>
      <c r="P27" s="7">
        <v>175645</v>
      </c>
      <c r="Q27" t="s">
        <v>60</v>
      </c>
      <c r="AB27" s="2"/>
      <c r="AS27" s="2"/>
      <c r="AU27" s="2"/>
    </row>
    <row r="28" spans="1:54" s="25" customFormat="1" x14ac:dyDescent="0.25">
      <c r="A28" s="25" t="s">
        <v>38</v>
      </c>
      <c r="B28" s="25" t="s">
        <v>39</v>
      </c>
      <c r="C28" s="26">
        <v>43990</v>
      </c>
      <c r="D28" s="27">
        <v>390000</v>
      </c>
      <c r="E28" s="25" t="s">
        <v>17</v>
      </c>
      <c r="F28" s="25" t="s">
        <v>18</v>
      </c>
      <c r="G28" s="27">
        <v>390000</v>
      </c>
      <c r="H28" s="27">
        <v>94500</v>
      </c>
      <c r="I28" s="28">
        <f t="shared" ref="I28:I34" si="3">H28/G28*100</f>
        <v>24.23076923076923</v>
      </c>
      <c r="J28" s="27">
        <v>189051</v>
      </c>
      <c r="K28" s="27">
        <v>96500</v>
      </c>
      <c r="L28" s="27">
        <f t="shared" ref="L28:L34" si="4">G28-K28</f>
        <v>293500</v>
      </c>
      <c r="M28" s="27">
        <v>96007.2578125</v>
      </c>
      <c r="N28" s="29">
        <f t="shared" ref="N28:N34" si="5">L28/M28</f>
        <v>3.0570605461224489</v>
      </c>
      <c r="O28" s="25" t="s">
        <v>23</v>
      </c>
      <c r="P28" s="27">
        <v>84017</v>
      </c>
      <c r="Q28" s="25" t="s">
        <v>20</v>
      </c>
    </row>
    <row r="29" spans="1:54" s="25" customFormat="1" x14ac:dyDescent="0.25">
      <c r="A29" s="25" t="s">
        <v>28</v>
      </c>
      <c r="B29" s="25" t="s">
        <v>29</v>
      </c>
      <c r="C29" s="26">
        <v>44383</v>
      </c>
      <c r="D29" s="27">
        <v>211000</v>
      </c>
      <c r="E29" s="25" t="s">
        <v>17</v>
      </c>
      <c r="F29" s="25" t="s">
        <v>18</v>
      </c>
      <c r="G29" s="27">
        <v>211000</v>
      </c>
      <c r="H29" s="27">
        <v>61100</v>
      </c>
      <c r="I29" s="28">
        <f t="shared" si="3"/>
        <v>28.957345971563981</v>
      </c>
      <c r="J29" s="27">
        <v>122258</v>
      </c>
      <c r="K29" s="27">
        <v>38864</v>
      </c>
      <c r="L29" s="27">
        <f t="shared" si="4"/>
        <v>172136</v>
      </c>
      <c r="M29" s="27">
        <v>85269.9375</v>
      </c>
      <c r="N29" s="29">
        <f t="shared" si="5"/>
        <v>2.0187184961874753</v>
      </c>
      <c r="O29" s="25" t="s">
        <v>23</v>
      </c>
      <c r="P29" s="27">
        <v>25536</v>
      </c>
      <c r="Q29" s="25" t="s">
        <v>20</v>
      </c>
    </row>
    <row r="30" spans="1:54" s="25" customFormat="1" x14ac:dyDescent="0.25">
      <c r="A30" s="25" t="s">
        <v>51</v>
      </c>
      <c r="B30" s="25" t="s">
        <v>52</v>
      </c>
      <c r="C30" s="26">
        <v>44306</v>
      </c>
      <c r="D30" s="27">
        <v>155000</v>
      </c>
      <c r="E30" s="25" t="s">
        <v>17</v>
      </c>
      <c r="F30" s="25" t="s">
        <v>18</v>
      </c>
      <c r="G30" s="27">
        <v>155000</v>
      </c>
      <c r="H30" s="27">
        <v>51300</v>
      </c>
      <c r="I30" s="28">
        <f t="shared" si="3"/>
        <v>33.096774193548391</v>
      </c>
      <c r="J30" s="27">
        <v>102660</v>
      </c>
      <c r="K30" s="27">
        <v>39373</v>
      </c>
      <c r="L30" s="27">
        <f t="shared" si="4"/>
        <v>115627</v>
      </c>
      <c r="M30" s="27">
        <v>64710.6328125</v>
      </c>
      <c r="N30" s="29">
        <f t="shared" si="5"/>
        <v>1.7868315449028433</v>
      </c>
      <c r="O30" s="25" t="s">
        <v>23</v>
      </c>
      <c r="P30" s="27">
        <v>20141</v>
      </c>
      <c r="Q30" s="25" t="s">
        <v>20</v>
      </c>
    </row>
    <row r="31" spans="1:54" s="25" customFormat="1" x14ac:dyDescent="0.25">
      <c r="A31" s="25" t="s">
        <v>46</v>
      </c>
      <c r="B31" s="25" t="s">
        <v>47</v>
      </c>
      <c r="C31" s="26">
        <v>44459</v>
      </c>
      <c r="D31" s="27">
        <v>180000</v>
      </c>
      <c r="E31" s="25" t="s">
        <v>17</v>
      </c>
      <c r="F31" s="25" t="s">
        <v>18</v>
      </c>
      <c r="G31" s="27">
        <v>180000</v>
      </c>
      <c r="H31" s="27">
        <v>61200</v>
      </c>
      <c r="I31" s="28">
        <f t="shared" si="3"/>
        <v>34</v>
      </c>
      <c r="J31" s="27">
        <v>122466</v>
      </c>
      <c r="K31" s="27">
        <v>34159</v>
      </c>
      <c r="L31" s="27">
        <f t="shared" si="4"/>
        <v>145841</v>
      </c>
      <c r="M31" s="27">
        <v>90293.453125</v>
      </c>
      <c r="N31" s="29">
        <f t="shared" si="5"/>
        <v>1.6151890857258651</v>
      </c>
      <c r="O31" s="25" t="s">
        <v>19</v>
      </c>
      <c r="P31" s="27">
        <v>20381</v>
      </c>
      <c r="Q31" s="25" t="s">
        <v>20</v>
      </c>
    </row>
    <row r="32" spans="1:54" s="25" customFormat="1" x14ac:dyDescent="0.25">
      <c r="A32" s="25" t="s">
        <v>48</v>
      </c>
      <c r="B32" s="25" t="s">
        <v>49</v>
      </c>
      <c r="C32" s="26">
        <v>44424</v>
      </c>
      <c r="D32" s="27">
        <v>350000</v>
      </c>
      <c r="E32" s="25" t="s">
        <v>17</v>
      </c>
      <c r="F32" s="25" t="s">
        <v>18</v>
      </c>
      <c r="G32" s="27">
        <v>350000</v>
      </c>
      <c r="H32" s="27">
        <v>119800</v>
      </c>
      <c r="I32" s="28">
        <f t="shared" si="3"/>
        <v>34.228571428571428</v>
      </c>
      <c r="J32" s="27">
        <v>239501</v>
      </c>
      <c r="K32" s="27">
        <v>73960</v>
      </c>
      <c r="L32" s="27">
        <f t="shared" si="4"/>
        <v>276040</v>
      </c>
      <c r="M32" s="27">
        <v>169264.828125</v>
      </c>
      <c r="N32" s="29">
        <f t="shared" si="5"/>
        <v>1.6308172409931958</v>
      </c>
      <c r="O32" s="25" t="s">
        <v>23</v>
      </c>
      <c r="P32" s="27">
        <v>41560</v>
      </c>
      <c r="Q32" s="25" t="s">
        <v>50</v>
      </c>
    </row>
    <row r="33" spans="1:17" s="25" customFormat="1" x14ac:dyDescent="0.25">
      <c r="A33" s="25" t="s">
        <v>32</v>
      </c>
      <c r="B33" s="25" t="s">
        <v>31</v>
      </c>
      <c r="C33" s="26">
        <v>44470</v>
      </c>
      <c r="D33" s="27">
        <v>178000</v>
      </c>
      <c r="E33" s="25" t="s">
        <v>17</v>
      </c>
      <c r="F33" s="25" t="s">
        <v>18</v>
      </c>
      <c r="G33" s="27">
        <v>178000</v>
      </c>
      <c r="H33" s="27">
        <v>58700</v>
      </c>
      <c r="I33" s="28">
        <f t="shared" si="3"/>
        <v>32.977528089887642</v>
      </c>
      <c r="J33" s="27">
        <v>117305</v>
      </c>
      <c r="K33" s="27">
        <v>21721</v>
      </c>
      <c r="L33" s="27">
        <f t="shared" si="4"/>
        <v>156279</v>
      </c>
      <c r="M33" s="27">
        <v>97734.1484375</v>
      </c>
      <c r="N33" s="29">
        <f t="shared" si="5"/>
        <v>1.5990214525677158</v>
      </c>
      <c r="O33" s="25" t="s">
        <v>23</v>
      </c>
      <c r="P33" s="27">
        <v>21483</v>
      </c>
      <c r="Q33" s="25" t="s">
        <v>20</v>
      </c>
    </row>
    <row r="34" spans="1:17" s="25" customFormat="1" x14ac:dyDescent="0.25">
      <c r="A34" s="25" t="s">
        <v>21</v>
      </c>
      <c r="B34" s="25" t="s">
        <v>22</v>
      </c>
      <c r="C34" s="26">
        <v>44015</v>
      </c>
      <c r="D34" s="27">
        <v>220000</v>
      </c>
      <c r="E34" s="25" t="s">
        <v>17</v>
      </c>
      <c r="F34" s="25" t="s">
        <v>18</v>
      </c>
      <c r="G34" s="27">
        <v>220000</v>
      </c>
      <c r="H34" s="27">
        <v>75700</v>
      </c>
      <c r="I34" s="28">
        <f t="shared" si="3"/>
        <v>34.409090909090914</v>
      </c>
      <c r="J34" s="27">
        <v>151463</v>
      </c>
      <c r="K34" s="27">
        <v>38525</v>
      </c>
      <c r="L34" s="27">
        <f t="shared" si="4"/>
        <v>181475</v>
      </c>
      <c r="M34" s="27">
        <v>117155.6015625</v>
      </c>
      <c r="N34" s="29">
        <f t="shared" si="5"/>
        <v>1.549008306727758</v>
      </c>
      <c r="O34" s="25" t="s">
        <v>23</v>
      </c>
      <c r="P34" s="27">
        <v>28435</v>
      </c>
      <c r="Q34" s="25" t="s">
        <v>20</v>
      </c>
    </row>
  </sheetData>
  <conditionalFormatting sqref="A26:Q26 A28:Q34 A2:Q12 A21:Q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6ADC-E2E2-47DF-83FA-9F6B5D78E42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2023-02-13T17:00:09Z</dcterms:created>
  <dcterms:modified xsi:type="dcterms:W3CDTF">2023-03-03T15:29:38Z</dcterms:modified>
</cp:coreProperties>
</file>